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'Лист2'!$A$2:$H$894</definedName>
  </definedNames>
  <calcPr fullCalcOnLoad="1"/>
</workbook>
</file>

<file path=xl/sharedStrings.xml><?xml version="1.0" encoding="utf-8"?>
<sst xmlns="http://schemas.openxmlformats.org/spreadsheetml/2006/main" count="2444" uniqueCount="567">
  <si>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</si>
  <si>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</si>
  <si>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</si>
  <si>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</si>
  <si>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</si>
  <si>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</si>
  <si>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</si>
  <si>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</si>
  <si>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</si>
  <si>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</si>
  <si>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</si>
  <si>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</si>
  <si>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</si>
  <si>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</si>
  <si>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</si>
  <si>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</si>
  <si>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</si>
  <si>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</si>
  <si>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</si>
  <si>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</si>
  <si>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</si>
  <si>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</si>
  <si>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</si>
  <si>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</si>
  <si>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</si>
  <si>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</si>
  <si>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</si>
  <si>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</si>
  <si>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</si>
  <si>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</si>
  <si>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</si>
  <si>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</si>
  <si>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</si>
  <si>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</si>
  <si>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</si>
  <si>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</si>
  <si>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</si>
  <si>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</si>
  <si>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</si>
  <si>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</si>
  <si>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</si>
  <si>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</si>
  <si>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</si>
  <si>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</si>
  <si>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</si>
  <si>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</si>
  <si>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</si>
  <si>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</si>
  <si>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</si>
  <si>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</si>
  <si>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</si>
  <si>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</si>
  <si>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</si>
  <si>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</si>
  <si>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</si>
  <si>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</si>
  <si>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</si>
  <si>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</si>
  <si>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</si>
  <si>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</si>
  <si>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</si>
  <si>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</si>
  <si>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</si>
  <si>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</si>
  <si>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</si>
  <si>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</si>
  <si>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</si>
  <si>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</si>
  <si>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</si>
  <si>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</si>
  <si>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</si>
  <si>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</si>
  <si>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</si>
  <si>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</si>
  <si>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</si>
  <si>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</si>
  <si>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</si>
  <si>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</si>
  <si>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</si>
  <si>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</si>
  <si>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</si>
  <si>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</si>
  <si>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</si>
  <si>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</si>
  <si>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</si>
  <si>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</si>
  <si>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</si>
  <si>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</si>
  <si>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</si>
  <si>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</si>
  <si>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</si>
  <si>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</si>
  <si>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</si>
  <si>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</si>
  <si>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</si>
  <si>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</si>
  <si>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</si>
  <si>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</si>
  <si>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</si>
  <si>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</si>
  <si>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</si>
  <si>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</si>
  <si>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</si>
  <si>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</si>
  <si>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</si>
  <si>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</si>
  <si>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</si>
  <si>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</si>
  <si>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</si>
  <si>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</si>
  <si>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</si>
  <si>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</si>
  <si>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</si>
  <si>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</si>
  <si>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</si>
  <si>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</si>
  <si>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</si>
  <si>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</si>
  <si>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</si>
  <si>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</si>
  <si>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</si>
  <si>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</si>
  <si>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</si>
  <si>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</si>
  <si>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</si>
  <si>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</si>
  <si>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</si>
  <si>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</si>
  <si>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</si>
  <si>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</si>
  <si>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</si>
  <si>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</si>
  <si>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</si>
  <si>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</si>
  <si>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</si>
  <si>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</si>
  <si>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</si>
  <si>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</si>
  <si>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</si>
  <si>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</si>
  <si>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</si>
  <si>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</si>
  <si>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</si>
  <si>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</si>
  <si>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</si>
  <si>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</si>
  <si>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</si>
  <si>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</si>
  <si>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</si>
  <si>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</si>
  <si>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</si>
  <si>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</si>
  <si>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</si>
  <si>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</si>
  <si>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</si>
  <si>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</si>
  <si>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</si>
  <si>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</si>
  <si>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</si>
  <si>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</si>
  <si>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</si>
  <si>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</si>
  <si>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</si>
  <si>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</si>
  <si>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</si>
  <si>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</si>
  <si>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</si>
  <si>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</si>
  <si>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</si>
  <si>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</si>
  <si>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</si>
  <si>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</si>
  <si>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</si>
  <si>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</si>
  <si>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</si>
  <si>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</si>
  <si>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</si>
  <si>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</si>
  <si>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</si>
  <si>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</si>
  <si>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</si>
  <si>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</si>
  <si>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</si>
  <si>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</si>
  <si>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</si>
  <si>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</si>
  <si>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</si>
  <si>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</si>
  <si>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</si>
  <si>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</si>
  <si>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</si>
  <si>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</si>
  <si>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</si>
  <si>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</si>
  <si>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</si>
  <si>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</si>
  <si>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</si>
  <si>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</si>
  <si>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</si>
  <si>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</si>
  <si>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</si>
  <si>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</si>
  <si>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</si>
  <si>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</si>
  <si>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</si>
  <si>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</si>
  <si>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</si>
  <si>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</si>
  <si>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</si>
  <si>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</si>
  <si>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</si>
  <si>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</si>
  <si>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</si>
  <si>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</si>
  <si>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</si>
  <si>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</si>
  <si>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</si>
  <si>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</si>
  <si>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</si>
  <si>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</si>
  <si>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</si>
  <si>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</si>
  <si>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</si>
  <si>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</si>
  <si>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</si>
  <si>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</si>
  <si>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</si>
  <si>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</si>
  <si>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</si>
  <si>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</si>
  <si>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</si>
  <si>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</si>
  <si>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</si>
  <si>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</si>
  <si>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</si>
  <si>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</si>
  <si>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</si>
  <si>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</si>
  <si>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</si>
  <si>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</si>
  <si>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</si>
  <si>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</si>
  <si>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</si>
  <si>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</si>
  <si>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</si>
  <si>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</si>
  <si>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</si>
  <si>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</si>
  <si>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</si>
  <si>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</si>
  <si>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</si>
  <si>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</si>
  <si>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</si>
  <si>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</si>
  <si>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</si>
  <si>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</si>
  <si>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</si>
  <si>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</si>
  <si>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</si>
  <si>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</si>
  <si>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</si>
  <si>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</si>
  <si>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</si>
  <si>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</si>
  <si>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</si>
  <si>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</si>
  <si>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</si>
  <si>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</si>
  <si>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</si>
  <si>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</si>
  <si>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</si>
  <si>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</si>
  <si>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</si>
  <si>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</si>
  <si>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</si>
  <si>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</si>
  <si>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</si>
  <si>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</si>
  <si>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</si>
  <si>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</si>
  <si>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</si>
  <si>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</si>
  <si>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</si>
  <si>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</si>
  <si>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</si>
  <si>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</si>
  <si>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</si>
  <si>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</si>
  <si>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</si>
  <si>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</si>
  <si>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</si>
  <si>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</si>
  <si>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</si>
  <si>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</si>
  <si>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</si>
  <si>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</si>
  <si>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</si>
  <si>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</si>
  <si>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</si>
  <si>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</si>
  <si>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</si>
  <si>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</si>
  <si>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</si>
  <si>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</si>
  <si>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</si>
  <si>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</si>
  <si>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</si>
  <si>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</si>
  <si>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</si>
  <si>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</si>
  <si>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</si>
  <si>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</si>
  <si>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</si>
  <si>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</si>
  <si>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</si>
  <si>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</si>
  <si>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</si>
  <si>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</si>
  <si>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</si>
  <si>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</si>
  <si>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</si>
  <si>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</si>
  <si>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</si>
  <si>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</si>
  <si>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</si>
  <si>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</si>
  <si>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</si>
  <si>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</si>
  <si>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</si>
  <si>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</si>
  <si>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</si>
  <si>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</si>
  <si>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</si>
  <si>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</si>
  <si>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</si>
  <si>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</si>
  <si>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</si>
  <si>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</si>
  <si>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</si>
  <si>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</si>
  <si>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</si>
  <si>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</si>
  <si>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</si>
  <si>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</si>
  <si>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</si>
  <si>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</si>
  <si>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</si>
  <si>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</si>
  <si>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</si>
  <si>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</si>
  <si>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</si>
  <si>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</si>
  <si>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</si>
  <si>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</si>
  <si>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</si>
  <si>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</si>
  <si>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</si>
  <si>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</si>
  <si>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</si>
  <si>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</si>
  <si>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</si>
  <si>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</si>
  <si>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</si>
  <si>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</si>
  <si>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</si>
  <si>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</si>
  <si>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</si>
  <si>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</si>
  <si>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</si>
  <si>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</si>
  <si>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</si>
  <si>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</si>
  <si>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</si>
  <si>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</si>
  <si>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</si>
  <si>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</si>
  <si>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</si>
  <si>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</si>
  <si>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</si>
  <si>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</si>
  <si>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</si>
  <si>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</si>
  <si>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</si>
  <si>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</si>
  <si>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</si>
  <si>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</si>
  <si>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</si>
  <si>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</si>
  <si>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</si>
  <si>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</si>
  <si>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</si>
  <si>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</si>
  <si>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</si>
  <si>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</si>
  <si>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</si>
  <si>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</si>
  <si>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</si>
  <si>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</si>
  <si>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</si>
  <si>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</si>
  <si>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</si>
  <si>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</si>
  <si>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</si>
  <si>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</si>
  <si>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</si>
  <si>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</si>
  <si>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</si>
  <si>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</si>
  <si>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</si>
  <si>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</si>
  <si>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</si>
  <si>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</si>
  <si>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</si>
  <si>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</si>
  <si>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</si>
  <si>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</si>
  <si>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</si>
  <si>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</si>
  <si>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</si>
  <si>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</si>
  <si>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</si>
  <si>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</si>
  <si>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</si>
  <si>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</si>
  <si>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</si>
  <si>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</si>
  <si>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</si>
  <si>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</si>
  <si>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</si>
  <si>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</si>
  <si>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</si>
  <si>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</si>
  <si>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</si>
  <si>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</si>
  <si>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</si>
  <si>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</si>
  <si>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</si>
  <si>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</si>
  <si>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</si>
  <si>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</si>
  <si>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</si>
  <si>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</si>
  <si>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</si>
  <si>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</si>
  <si>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</si>
  <si>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</si>
  <si>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</si>
  <si>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</si>
  <si>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</si>
  <si>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</si>
  <si>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</si>
  <si>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</si>
  <si>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</si>
  <si>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</si>
  <si>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</si>
  <si>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</si>
  <si>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</si>
  <si>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</si>
  <si>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</si>
  <si>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</si>
  <si>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</si>
  <si>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</si>
  <si>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</si>
  <si>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</si>
  <si>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</si>
  <si>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</si>
  <si>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</si>
  <si>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</si>
  <si>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</si>
  <si>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</si>
  <si>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</si>
  <si>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</si>
  <si>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</si>
  <si>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</si>
  <si>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</si>
  <si>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</si>
  <si>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</si>
  <si>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</si>
  <si>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</si>
  <si>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</si>
  <si>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</si>
  <si>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</si>
  <si>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</si>
  <si>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</si>
  <si>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</si>
  <si>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</si>
  <si>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</si>
  <si>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</si>
  <si>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</si>
  <si>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</si>
  <si>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</si>
  <si>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</si>
  <si>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</si>
  <si>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</si>
  <si>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</si>
  <si>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</si>
  <si>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</si>
  <si>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</si>
  <si>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</si>
  <si>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</si>
  <si>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</si>
  <si>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</si>
  <si>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</si>
  <si>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</si>
  <si>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</si>
  <si>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</si>
  <si>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</si>
  <si>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</si>
  <si>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</si>
  <si>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</si>
  <si>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</si>
  <si>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</si>
  <si>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</si>
  <si>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</si>
  <si>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</si>
  <si>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</si>
  <si>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</si>
  <si>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</si>
  <si>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</si>
  <si>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</si>
  <si>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</si>
  <si>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</si>
  <si>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</si>
  <si>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</si>
  <si>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</si>
  <si>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</si>
  <si>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</si>
  <si>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</si>
  <si>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</si>
  <si>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</si>
  <si>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</si>
  <si>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</si>
  <si>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</si>
  <si>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</si>
  <si>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</si>
  <si>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</si>
  <si>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</si>
  <si>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</si>
  <si>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</si>
  <si>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</si>
  <si>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</si>
  <si>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</si>
  <si>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</si>
  <si>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</si>
  <si>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</si>
  <si>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</si>
  <si>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</si>
  <si>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</si>
  <si>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</si>
  <si>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</si>
  <si>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</si>
  <si>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</si>
  <si>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</si>
  <si>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</si>
  <si>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</si>
  <si>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</si>
  <si>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</si>
  <si>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</si>
  <si>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</si>
  <si>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</si>
  <si>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</si>
  <si>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</si>
  <si>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</si>
  <si>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</si>
  <si>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</si>
  <si>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</si>
  <si>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Информация о наличии объема свободной мощности до 35  кВ АО "ОРЭС-Петрозаводск" на 30.09.2022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</si>
</sst>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2" max="2" width="23.28125" style="0" customWidth="1"/>
    <col min="9" max="9" width="28.8515625" style="0" customWidth="1"/>
  </cols>
  <sheetData>
    <row r="1" spans="1:9" ht="45" customHeight="1">
      <c r="A1" s="43" t="s">
        <v>566</v>
      </c>
      <c r="B1" s="43"/>
      <c r="C1" s="43"/>
      <c r="D1" s="43"/>
      <c r="E1" s="43"/>
      <c r="F1" s="43"/>
      <c r="G1" s="43"/>
      <c r="H1" s="43"/>
      <c r="I1" s="43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0.4+5/3158</f>
        <v>0.4015832805573148</v>
      </c>
      <c r="H6" s="30">
        <f t="shared" si="0"/>
        <v>89.30120329322352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f>0.5+10/400</f>
        <v>0.525</v>
      </c>
      <c r="H13" s="26">
        <f>0.95*(0.7-G13)*F13-46</f>
        <v>20.49999999999997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</f>
        <v>0.666984126984127</v>
      </c>
      <c r="H24" s="30">
        <f>0.95*(0.7-G24)*F24</f>
        <v>19.75999999999996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</f>
        <v>0.599047619047619</v>
      </c>
      <c r="H25" s="30">
        <f>0.95*(0.7-G25)*F25</f>
        <v>60.419999999999966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</f>
        <v>0.7004761904761905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</f>
        <v>0.5375</v>
      </c>
      <c r="H41" s="30">
        <f t="shared" si="1"/>
        <v>61.74999999999999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v>0.66</v>
      </c>
      <c r="H52" s="30">
        <f>0.95*(0.7-G52)*F52</f>
        <v>9.499999999999982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0.26+50/400+15/400</f>
        <v>0.4225</v>
      </c>
      <c r="H58" s="30">
        <f>0.95*(0.7-G58)*F58</f>
        <v>105.44999999999997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</f>
        <v>0.73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</f>
        <v>0.8574999999999999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</f>
        <v>0.48750000000000004</v>
      </c>
      <c r="H88" s="30">
        <f>0.95*(0.7-G88)*F88</f>
        <v>80.74999999999997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</f>
        <v>0.44749999999999995</v>
      </c>
      <c r="H96" s="30">
        <f t="shared" si="3"/>
        <v>95.94999999999999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</f>
        <v>0.805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</f>
        <v>0.6225</v>
      </c>
      <c r="H104" s="30">
        <f t="shared" si="4"/>
        <v>29.44999999999996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</f>
        <v>0.41000000000000003</v>
      </c>
      <c r="H112" s="30">
        <f>0.95*(0.7-G112)*F112</f>
        <v>110.19999999999996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3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v>0.68</v>
      </c>
      <c r="H123" s="30">
        <f t="shared" si="5"/>
        <v>7.599999999999964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0.45</v>
      </c>
      <c r="H125" s="30">
        <f>0.95*(0.7-G125)*F125</f>
        <v>75.99999999999997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v>0.87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</f>
        <v>0.687</v>
      </c>
      <c r="H154" s="30">
        <f t="shared" si="7"/>
        <v>12.349999999999904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0.29+120/630+100/630</f>
        <v>0.6392063492063491</v>
      </c>
      <c r="H158" s="30">
        <f>0.95*(0.7-G158)*F158</f>
        <v>36.385000000000026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v>0.52</v>
      </c>
      <c r="H163" s="30">
        <f t="shared" si="8"/>
        <v>68.39999999999998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</f>
        <v>0.4325</v>
      </c>
      <c r="H212" s="30">
        <f t="shared" si="11"/>
        <v>101.64999999999998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9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</f>
        <v>0.49849999999999994</v>
      </c>
      <c r="H221" s="30">
        <f t="shared" si="12"/>
        <v>76.57000000000001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</f>
        <v>0.5549999999999999</v>
      </c>
      <c r="H229" s="30">
        <f t="shared" si="12"/>
        <v>55.1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8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9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</f>
        <v>0.7338095238095238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</f>
        <v>0.5395238095238095</v>
      </c>
      <c r="H246" s="30">
        <f t="shared" si="13"/>
        <v>96.04499999999999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0.35+130/630+12/630+12/630+25/630+15/630</f>
        <v>0.657936507936508</v>
      </c>
      <c r="H255" s="30">
        <f t="shared" si="14"/>
        <v>25.17499999999991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</f>
        <v>0.6304761904761904</v>
      </c>
      <c r="H256" s="30">
        <f t="shared" si="14"/>
        <v>41.61000000000001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</f>
        <v>0.8975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</f>
        <v>0.5587301587301587</v>
      </c>
      <c r="H261" s="30">
        <f>0.95*(0.7-G261)*F261</f>
        <v>84.54999999999995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8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9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v>0.74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</f>
        <v>0.46499999999999997</v>
      </c>
      <c r="H294" s="30">
        <f t="shared" si="16"/>
        <v>89.3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0.16+45/400+150/400</f>
        <v>0.6475</v>
      </c>
      <c r="H300" s="30">
        <f t="shared" si="17"/>
        <v>19.949999999999996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8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9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</f>
        <v>0.5249999999999999</v>
      </c>
      <c r="H313" s="30">
        <f t="shared" si="17"/>
        <v>66.50000000000001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</f>
        <v>0.4525</v>
      </c>
      <c r="H318" s="30">
        <f t="shared" si="18"/>
        <v>75.23999999999998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8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9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</f>
        <v>0.6190476190476191</v>
      </c>
      <c r="H331" s="30">
        <f>0.95*(0.7-G331)*F331</f>
        <v>48.44999999999996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8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9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0.64</v>
      </c>
      <c r="H363" s="30">
        <f aca="true" t="shared" si="21" ref="H363:H375">0.95*(0.7-G363)*F363</f>
        <v>22.799999999999976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t="shared" si="21"/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</f>
        <v>0.48</v>
      </c>
      <c r="H367" s="30">
        <f t="shared" si="21"/>
        <v>83.59999999999998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 hidden="1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2" t="s">
        <v>496</v>
      </c>
      <c r="G374" s="42"/>
      <c r="H374" s="42"/>
      <c r="I374" s="38" t="s">
        <v>561</v>
      </c>
    </row>
    <row r="375" spans="1:9" ht="15" hidden="1">
      <c r="A375" s="26"/>
      <c r="B375" s="26" t="s">
        <v>377</v>
      </c>
      <c r="C375" s="33"/>
      <c r="D375" s="34" t="s">
        <v>6</v>
      </c>
      <c r="E375" s="34">
        <v>2</v>
      </c>
      <c r="F375" s="34">
        <v>400</v>
      </c>
      <c r="G375" s="35">
        <v>0.2</v>
      </c>
      <c r="H375" s="36">
        <f t="shared" si="21"/>
        <v>189.99999999999997</v>
      </c>
      <c r="I375" s="39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8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9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</f>
        <v>0.5175</v>
      </c>
      <c r="H391" s="30">
        <f t="shared" si="22"/>
        <v>69.35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0.37+70/630+25/630</f>
        <v>0.5207936507936508</v>
      </c>
      <c r="H403" s="30">
        <f t="shared" si="22"/>
        <v>107.25499999999995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8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9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f>0.45+3/630</f>
        <v>0.45476190476190476</v>
      </c>
      <c r="H415" s="30">
        <f t="shared" si="22"/>
        <v>146.77499999999998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0.3+60/400+17/400</f>
        <v>0.49249999999999994</v>
      </c>
      <c r="H425" s="30">
        <f t="shared" si="22"/>
        <v>78.85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8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9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8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9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0.3+50/400+5/400</f>
        <v>0.4375</v>
      </c>
      <c r="H506" s="30">
        <f aca="true" t="shared" si="24" ref="H506:H569">0.95*(0.7-G506)*F506</f>
        <v>99.74999999999999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f>0.61+15/400</f>
        <v>0.6475</v>
      </c>
      <c r="H522" s="30">
        <f t="shared" si="24"/>
        <v>19.949999999999996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v>0.42</v>
      </c>
      <c r="H525" s="30">
        <f t="shared" si="24"/>
        <v>106.39999999999998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8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9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</f>
        <v>0.54</v>
      </c>
      <c r="H556" s="30">
        <f t="shared" si="24"/>
        <v>60.79999999999997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</f>
        <v>0.6028571428571429</v>
      </c>
      <c r="H573" s="30">
        <f t="shared" si="25"/>
        <v>58.13999999999996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0.34+50/400+7.5/400</f>
        <v>0.48375</v>
      </c>
      <c r="H575" s="30">
        <f t="shared" si="25"/>
        <v>82.17499999999998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0.47</v>
      </c>
      <c r="H576" s="30">
        <f t="shared" si="25"/>
        <v>87.39999999999999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v>0.7</v>
      </c>
      <c r="H580" s="30">
        <f t="shared" si="25"/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</f>
        <v>0.4680952380952381</v>
      </c>
      <c r="H594" s="30">
        <f t="shared" si="25"/>
        <v>138.79499999999996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</f>
        <v>0.7512500000000001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</f>
        <v>0.45285714285714285</v>
      </c>
      <c r="H608" s="30">
        <f t="shared" si="25"/>
        <v>147.91499999999996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</f>
        <v>0.4925</v>
      </c>
      <c r="H613" s="30">
        <f t="shared" si="25"/>
        <v>78.84999999999998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</f>
        <v>0.78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</f>
        <v>0.5</v>
      </c>
      <c r="H618" s="30">
        <f t="shared" si="25"/>
        <v>75.99999999999997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v>0.91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</f>
        <v>0.51</v>
      </c>
      <c r="H640" s="30">
        <f t="shared" si="26"/>
        <v>45.124999999999986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</f>
        <v>0.605</v>
      </c>
      <c r="H641" s="30">
        <f t="shared" si="26"/>
        <v>36.09999999999999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38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39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38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39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</f>
        <v>0.55</v>
      </c>
      <c r="H659" s="30">
        <f t="shared" si="26"/>
        <v>35.62499999999998</v>
      </c>
      <c r="I659" s="38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39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38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39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v>0.84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</f>
        <v>0.6893650793650794</v>
      </c>
      <c r="H671" s="30">
        <f t="shared" si="26"/>
        <v>6.364999999999951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7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0.51</v>
      </c>
      <c r="H675" s="30">
        <f t="shared" si="26"/>
        <v>113.71499999999996</v>
      </c>
      <c r="I675" s="38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39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</f>
        <v>0.7649999999999999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38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39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f>0.33+100/630+100/630</f>
        <v>0.6474603174603175</v>
      </c>
      <c r="H681" s="30">
        <f t="shared" si="26"/>
        <v>31.44499999999994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v>0.91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f>0.42+7.5/250</f>
        <v>0.44999999999999996</v>
      </c>
      <c r="H686" s="30">
        <f t="shared" si="26"/>
        <v>59.375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</f>
        <v>0.9637500000000001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f>0.8+15/400+10/400+15/400</f>
        <v>0.9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0"/>
      <c r="H702" s="41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0.55</v>
      </c>
      <c r="H705" s="30">
        <f aca="true" t="shared" si="27" ref="H705:H766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</f>
        <v>0.6176190476190475</v>
      </c>
      <c r="H716" s="30">
        <f t="shared" si="27"/>
        <v>49.30500000000004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0.37+150/630+15/630</f>
        <v>0.6319047619047619</v>
      </c>
      <c r="H717" s="30">
        <f t="shared" si="27"/>
        <v>40.754999999999995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</f>
        <v>0.32</v>
      </c>
      <c r="H721" s="30">
        <f t="shared" si="27"/>
        <v>144.39999999999998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f t="shared" si="27"/>
        <v>-14.250000000000014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v>0.7</v>
      </c>
      <c r="H754" s="30">
        <f t="shared" si="27"/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559</v>
      </c>
      <c r="D759" s="26" t="s">
        <v>6</v>
      </c>
      <c r="E759" s="26">
        <v>1</v>
      </c>
      <c r="F759" s="26">
        <v>400</v>
      </c>
      <c r="G759" s="29">
        <v>0.8</v>
      </c>
      <c r="H759" s="30">
        <v>0</v>
      </c>
      <c r="I759" s="28"/>
    </row>
    <row r="760" spans="1:9" ht="15">
      <c r="A760" s="26"/>
      <c r="B760" s="26" t="s">
        <v>377</v>
      </c>
      <c r="C760" s="26" t="s">
        <v>562</v>
      </c>
      <c r="D760" s="26" t="s">
        <v>6</v>
      </c>
      <c r="E760" s="26">
        <v>1</v>
      </c>
      <c r="F760" s="26">
        <v>250</v>
      </c>
      <c r="G760" s="29">
        <v>1</v>
      </c>
      <c r="H760" s="30">
        <v>0</v>
      </c>
      <c r="I760" s="28" t="s">
        <v>553</v>
      </c>
    </row>
    <row r="761" spans="1:9" ht="15">
      <c r="A761" s="26">
        <v>446</v>
      </c>
      <c r="B761" s="26" t="s">
        <v>377</v>
      </c>
      <c r="C761" s="26" t="s">
        <v>500</v>
      </c>
      <c r="D761" s="26" t="s">
        <v>3</v>
      </c>
      <c r="E761" s="26">
        <v>1</v>
      </c>
      <c r="F761" s="26">
        <v>250</v>
      </c>
      <c r="G761" s="29">
        <v>0.7</v>
      </c>
      <c r="H761" s="30">
        <f t="shared" si="27"/>
        <v>0</v>
      </c>
      <c r="I761" s="28"/>
    </row>
    <row r="762" spans="1:9" ht="15">
      <c r="A762" s="26">
        <v>447</v>
      </c>
      <c r="B762" s="26" t="s">
        <v>377</v>
      </c>
      <c r="C762" s="26" t="s">
        <v>501</v>
      </c>
      <c r="D762" s="26" t="s">
        <v>3</v>
      </c>
      <c r="E762" s="26">
        <v>1</v>
      </c>
      <c r="F762" s="26">
        <v>630</v>
      </c>
      <c r="G762" s="29">
        <v>0.7</v>
      </c>
      <c r="H762" s="30">
        <f t="shared" si="27"/>
        <v>0</v>
      </c>
      <c r="I762" s="28"/>
    </row>
    <row r="763" spans="1:9" ht="15">
      <c r="A763" s="26"/>
      <c r="B763" s="26" t="s">
        <v>377</v>
      </c>
      <c r="C763" s="26"/>
      <c r="D763" s="26" t="s">
        <v>3</v>
      </c>
      <c r="E763" s="26">
        <v>2</v>
      </c>
      <c r="F763" s="26">
        <v>630</v>
      </c>
      <c r="G763" s="29">
        <v>0.7</v>
      </c>
      <c r="H763" s="30">
        <f t="shared" si="27"/>
        <v>0</v>
      </c>
      <c r="I763" s="28"/>
    </row>
    <row r="764" spans="1:9" ht="15">
      <c r="A764" s="26"/>
      <c r="B764" s="26" t="s">
        <v>377</v>
      </c>
      <c r="C764" s="26" t="s">
        <v>519</v>
      </c>
      <c r="D764" s="26" t="s">
        <v>6</v>
      </c>
      <c r="E764" s="26">
        <v>1</v>
      </c>
      <c r="F764" s="26">
        <v>250</v>
      </c>
      <c r="G764" s="29">
        <v>1</v>
      </c>
      <c r="H764" s="30">
        <v>0</v>
      </c>
      <c r="I764" s="28"/>
    </row>
    <row r="765" spans="1:9" ht="15">
      <c r="A765" s="26"/>
      <c r="B765" s="26" t="s">
        <v>377</v>
      </c>
      <c r="C765" s="26"/>
      <c r="D765" s="26" t="s">
        <v>6</v>
      </c>
      <c r="E765" s="26">
        <v>2</v>
      </c>
      <c r="F765" s="26">
        <v>250</v>
      </c>
      <c r="G765" s="29">
        <v>1</v>
      </c>
      <c r="H765" s="30">
        <v>0</v>
      </c>
      <c r="I765" s="28"/>
    </row>
    <row r="766" spans="1:9" ht="15">
      <c r="A766" s="26">
        <v>448</v>
      </c>
      <c r="B766" s="26" t="s">
        <v>377</v>
      </c>
      <c r="C766" s="26" t="s">
        <v>502</v>
      </c>
      <c r="D766" s="26" t="s">
        <v>6</v>
      </c>
      <c r="E766" s="26">
        <v>1</v>
      </c>
      <c r="F766" s="26">
        <v>250</v>
      </c>
      <c r="G766" s="29">
        <v>0.7</v>
      </c>
      <c r="H766" s="30">
        <f t="shared" si="27"/>
        <v>0</v>
      </c>
      <c r="I766" s="28"/>
    </row>
    <row r="767" spans="1:9" ht="15">
      <c r="A767" s="26">
        <v>449</v>
      </c>
      <c r="B767" s="26" t="s">
        <v>377</v>
      </c>
      <c r="C767" s="26" t="s">
        <v>503</v>
      </c>
      <c r="D767" s="26" t="s">
        <v>3</v>
      </c>
      <c r="E767" s="26">
        <v>1</v>
      </c>
      <c r="F767" s="26">
        <v>40</v>
      </c>
      <c r="G767" s="29">
        <v>1</v>
      </c>
      <c r="H767" s="30">
        <v>0</v>
      </c>
      <c r="I767" s="28"/>
    </row>
    <row r="768" spans="1:9" ht="15">
      <c r="A768" s="26">
        <v>450</v>
      </c>
      <c r="B768" s="26" t="s">
        <v>377</v>
      </c>
      <c r="C768" s="26" t="s">
        <v>534</v>
      </c>
      <c r="D768" s="26" t="s">
        <v>6</v>
      </c>
      <c r="E768" s="26">
        <v>1</v>
      </c>
      <c r="F768" s="26">
        <v>250</v>
      </c>
      <c r="G768" s="29">
        <v>0.7</v>
      </c>
      <c r="H768" s="30">
        <v>0</v>
      </c>
      <c r="I768" s="28"/>
    </row>
    <row r="769" spans="1:9" ht="15">
      <c r="A769" s="26">
        <v>451</v>
      </c>
      <c r="B769" s="26" t="s">
        <v>377</v>
      </c>
      <c r="C769" s="26" t="s">
        <v>520</v>
      </c>
      <c r="D769" s="26" t="s">
        <v>3</v>
      </c>
      <c r="E769" s="26">
        <v>1</v>
      </c>
      <c r="F769" s="26">
        <v>630</v>
      </c>
      <c r="G769" s="29">
        <v>0.9</v>
      </c>
      <c r="H769" s="30">
        <v>0</v>
      </c>
      <c r="I769" s="28"/>
    </row>
    <row r="770" spans="1:9" ht="15">
      <c r="A770" s="26">
        <v>452</v>
      </c>
      <c r="B770" s="26" t="s">
        <v>377</v>
      </c>
      <c r="C770" s="26" t="s">
        <v>521</v>
      </c>
      <c r="D770" s="26" t="s">
        <v>3</v>
      </c>
      <c r="E770" s="26">
        <v>1</v>
      </c>
      <c r="F770" s="26">
        <v>400</v>
      </c>
      <c r="G770" s="29">
        <v>0.8</v>
      </c>
      <c r="H770" s="30">
        <v>0</v>
      </c>
      <c r="I770" s="28"/>
    </row>
    <row r="771" spans="1:9" ht="15">
      <c r="A771" s="26"/>
      <c r="B771" s="26" t="s">
        <v>377</v>
      </c>
      <c r="C771" s="26"/>
      <c r="D771" s="26" t="s">
        <v>3</v>
      </c>
      <c r="E771" s="26">
        <v>2</v>
      </c>
      <c r="F771" s="26">
        <v>400</v>
      </c>
      <c r="G771" s="29">
        <v>0.8</v>
      </c>
      <c r="H771" s="30">
        <v>0</v>
      </c>
      <c r="I771" s="28"/>
    </row>
    <row r="772" spans="1:9" ht="15">
      <c r="A772" s="26">
        <v>453</v>
      </c>
      <c r="B772" s="26" t="s">
        <v>377</v>
      </c>
      <c r="C772" s="26" t="s">
        <v>522</v>
      </c>
      <c r="D772" s="26" t="s">
        <v>3</v>
      </c>
      <c r="E772" s="26">
        <v>1</v>
      </c>
      <c r="F772" s="26">
        <v>400</v>
      </c>
      <c r="G772" s="29">
        <v>0.8</v>
      </c>
      <c r="H772" s="30">
        <v>0</v>
      </c>
      <c r="I772" s="28"/>
    </row>
    <row r="773" spans="1:9" ht="15">
      <c r="A773" s="26"/>
      <c r="B773" s="26" t="s">
        <v>377</v>
      </c>
      <c r="C773" s="26"/>
      <c r="D773" s="26" t="s">
        <v>3</v>
      </c>
      <c r="E773" s="26">
        <v>2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 t="s">
        <v>560</v>
      </c>
      <c r="D774" s="26" t="s">
        <v>3</v>
      </c>
      <c r="E774" s="26">
        <v>1</v>
      </c>
      <c r="F774" s="26">
        <v>400</v>
      </c>
      <c r="G774" s="29">
        <f>0.7+80/400</f>
        <v>0.8999999999999999</v>
      </c>
      <c r="H774" s="30">
        <v>0</v>
      </c>
      <c r="I774" s="28"/>
    </row>
    <row r="775" spans="1:9" ht="15">
      <c r="A775" s="26">
        <v>454</v>
      </c>
      <c r="B775" s="26" t="s">
        <v>377</v>
      </c>
      <c r="C775" s="26" t="s">
        <v>535</v>
      </c>
      <c r="D775" s="26" t="s">
        <v>3</v>
      </c>
      <c r="E775" s="26">
        <v>1</v>
      </c>
      <c r="F775" s="26">
        <v>700</v>
      </c>
      <c r="G775" s="29">
        <v>1</v>
      </c>
      <c r="H775" s="30">
        <v>0</v>
      </c>
      <c r="I775" s="28" t="s">
        <v>517</v>
      </c>
    </row>
    <row r="776" spans="1:9" ht="15">
      <c r="A776" s="26"/>
      <c r="B776" s="26" t="s">
        <v>377</v>
      </c>
      <c r="C776" s="32"/>
      <c r="D776" s="26" t="s">
        <v>3</v>
      </c>
      <c r="E776" s="26">
        <v>2</v>
      </c>
      <c r="F776" s="26">
        <v>700</v>
      </c>
      <c r="G776" s="29">
        <v>1</v>
      </c>
      <c r="H776" s="30">
        <v>0</v>
      </c>
      <c r="I776" s="28" t="s">
        <v>517</v>
      </c>
    </row>
    <row r="777" spans="1:9" ht="15">
      <c r="A777" s="26"/>
      <c r="B777" s="26" t="s">
        <v>377</v>
      </c>
      <c r="C777" s="26" t="s">
        <v>541</v>
      </c>
      <c r="D777" s="26" t="s">
        <v>3</v>
      </c>
      <c r="E777" s="26">
        <v>1</v>
      </c>
      <c r="F777" s="26">
        <v>250</v>
      </c>
      <c r="G777" s="29">
        <v>1</v>
      </c>
      <c r="H777" s="30">
        <v>0</v>
      </c>
      <c r="I777" s="28"/>
    </row>
    <row r="778" spans="1:9" ht="15">
      <c r="A778" s="26">
        <v>455</v>
      </c>
      <c r="B778" s="26" t="s">
        <v>377</v>
      </c>
      <c r="C778" s="26" t="s">
        <v>504</v>
      </c>
      <c r="D778" s="26" t="s">
        <v>3</v>
      </c>
      <c r="E778" s="26">
        <v>1</v>
      </c>
      <c r="F778" s="26">
        <v>1000</v>
      </c>
      <c r="G778" s="29">
        <v>1</v>
      </c>
      <c r="H778" s="30">
        <v>0</v>
      </c>
      <c r="I778" s="28"/>
    </row>
    <row r="779" spans="1:9" ht="15">
      <c r="A779" s="26"/>
      <c r="B779" s="26" t="s">
        <v>377</v>
      </c>
      <c r="C779" s="26" t="s">
        <v>546</v>
      </c>
      <c r="D779" s="26" t="s">
        <v>3</v>
      </c>
      <c r="E779" s="26">
        <v>1</v>
      </c>
      <c r="F779" s="26">
        <v>400</v>
      </c>
      <c r="G779" s="29">
        <f>0.8+12/400</f>
        <v>0.8300000000000001</v>
      </c>
      <c r="H779" s="30">
        <v>0</v>
      </c>
      <c r="I779" s="28"/>
    </row>
    <row r="780" spans="1:9" ht="15">
      <c r="A780" s="26">
        <v>456</v>
      </c>
      <c r="B780" s="26" t="s">
        <v>377</v>
      </c>
      <c r="C780" s="26" t="s">
        <v>542</v>
      </c>
      <c r="D780" s="26" t="s">
        <v>6</v>
      </c>
      <c r="E780" s="26">
        <v>1</v>
      </c>
      <c r="F780" s="26">
        <v>630</v>
      </c>
      <c r="G780" s="29">
        <f>565/630</f>
        <v>0.8968253968253969</v>
      </c>
      <c r="H780" s="30">
        <v>0</v>
      </c>
      <c r="I780" s="28"/>
    </row>
    <row r="781" spans="1:9" ht="15">
      <c r="A781" s="26"/>
      <c r="B781" s="26" t="s">
        <v>377</v>
      </c>
      <c r="C781" s="26"/>
      <c r="D781" s="26" t="s">
        <v>6</v>
      </c>
      <c r="E781" s="26">
        <v>2</v>
      </c>
      <c r="F781" s="26">
        <v>630</v>
      </c>
      <c r="G781" s="29">
        <v>0.8968253968253969</v>
      </c>
      <c r="H781" s="30">
        <v>0</v>
      </c>
      <c r="I781" s="28"/>
    </row>
    <row r="782" spans="1:9" ht="15">
      <c r="A782" s="26">
        <v>457</v>
      </c>
      <c r="B782" s="26" t="s">
        <v>377</v>
      </c>
      <c r="C782" s="26" t="s">
        <v>543</v>
      </c>
      <c r="D782" s="26" t="s">
        <v>3</v>
      </c>
      <c r="E782" s="26">
        <v>1</v>
      </c>
      <c r="F782" s="26">
        <v>160</v>
      </c>
      <c r="G782" s="29">
        <f>100/160</f>
        <v>0.625</v>
      </c>
      <c r="H782" s="30">
        <f>0.95*(0.7-G782)*F782</f>
        <v>11.399999999999991</v>
      </c>
      <c r="I782" s="28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160</v>
      </c>
      <c r="G783" s="29">
        <f>100/160</f>
        <v>0.625</v>
      </c>
      <c r="H783" s="30">
        <f>0.95*(0.7-G783)*F783</f>
        <v>11.399999999999991</v>
      </c>
      <c r="I783" s="28"/>
    </row>
    <row r="784" spans="1:9" ht="15">
      <c r="A784" s="26">
        <v>458</v>
      </c>
      <c r="B784" s="26" t="s">
        <v>377</v>
      </c>
      <c r="C784" s="26" t="s">
        <v>469</v>
      </c>
      <c r="D784" s="26" t="s">
        <v>3</v>
      </c>
      <c r="E784" s="26">
        <v>1</v>
      </c>
      <c r="F784" s="26">
        <v>630</v>
      </c>
      <c r="G784" s="29">
        <f>450/630</f>
        <v>0.7142857142857143</v>
      </c>
      <c r="H784" s="30">
        <v>0</v>
      </c>
      <c r="I784" s="28"/>
    </row>
    <row r="785" spans="1:9" ht="15">
      <c r="A785" s="26"/>
      <c r="B785" s="26" t="s">
        <v>377</v>
      </c>
      <c r="C785" s="26"/>
      <c r="D785" s="26" t="s">
        <v>3</v>
      </c>
      <c r="E785" s="26">
        <v>2</v>
      </c>
      <c r="F785" s="26">
        <v>630</v>
      </c>
      <c r="G785" s="29">
        <v>0.71</v>
      </c>
      <c r="H785" s="30">
        <v>0</v>
      </c>
      <c r="I785" s="28"/>
    </row>
    <row r="786" spans="1:9" ht="15">
      <c r="A786" s="26"/>
      <c r="B786" s="26" t="s">
        <v>377</v>
      </c>
      <c r="C786" s="26" t="s">
        <v>544</v>
      </c>
      <c r="D786" s="26" t="s">
        <v>3</v>
      </c>
      <c r="E786" s="26">
        <v>1</v>
      </c>
      <c r="F786" s="26">
        <v>400</v>
      </c>
      <c r="G786" s="29">
        <v>1</v>
      </c>
      <c r="H786" s="30">
        <v>0</v>
      </c>
      <c r="I786" s="28"/>
    </row>
    <row r="787" spans="1:9" ht="15">
      <c r="A787" s="26"/>
      <c r="B787" s="26" t="s">
        <v>377</v>
      </c>
      <c r="C787" s="26"/>
      <c r="D787" s="26" t="s">
        <v>3</v>
      </c>
      <c r="E787" s="26">
        <v>2</v>
      </c>
      <c r="F787" s="26">
        <v>400</v>
      </c>
      <c r="G787" s="29">
        <v>1</v>
      </c>
      <c r="H787" s="30">
        <v>0</v>
      </c>
      <c r="I787" s="28"/>
    </row>
    <row r="788" spans="1:9" ht="15">
      <c r="A788" s="26"/>
      <c r="B788" s="26" t="s">
        <v>377</v>
      </c>
      <c r="C788" s="26" t="s">
        <v>555</v>
      </c>
      <c r="D788" s="26" t="s">
        <v>3</v>
      </c>
      <c r="E788" s="26">
        <v>1</v>
      </c>
      <c r="F788" s="26">
        <v>63</v>
      </c>
      <c r="G788" s="29">
        <f>30/63</f>
        <v>0.47619047619047616</v>
      </c>
      <c r="H788" s="30">
        <f>0.95*(0.7-G788)*F788</f>
        <v>13.394999999999998</v>
      </c>
      <c r="I788" s="28"/>
    </row>
    <row r="789" spans="1:9" ht="15">
      <c r="A789" s="26">
        <v>459</v>
      </c>
      <c r="B789" s="26" t="s">
        <v>377</v>
      </c>
      <c r="C789" s="26" t="s">
        <v>505</v>
      </c>
      <c r="D789" s="26" t="s">
        <v>3</v>
      </c>
      <c r="E789" s="26">
        <v>1</v>
      </c>
      <c r="F789" s="26">
        <v>630</v>
      </c>
      <c r="G789" s="29">
        <f>500/630</f>
        <v>0.7936507936507936</v>
      </c>
      <c r="H789" s="30">
        <v>0</v>
      </c>
      <c r="I789" s="28" t="s">
        <v>517</v>
      </c>
    </row>
    <row r="790" spans="1:9" ht="15">
      <c r="A790" s="26">
        <v>460</v>
      </c>
      <c r="B790" s="26" t="s">
        <v>377</v>
      </c>
      <c r="C790" s="26" t="s">
        <v>483</v>
      </c>
      <c r="D790" s="26" t="s">
        <v>3</v>
      </c>
      <c r="E790" s="26">
        <v>1</v>
      </c>
      <c r="F790" s="26">
        <v>250</v>
      </c>
      <c r="G790" s="29">
        <f>240/250</f>
        <v>0.96</v>
      </c>
      <c r="H790" s="30">
        <v>0</v>
      </c>
      <c r="I790" s="28"/>
    </row>
    <row r="791" spans="1:9" ht="15">
      <c r="A791" s="26"/>
      <c r="B791" s="26" t="s">
        <v>377</v>
      </c>
      <c r="C791" s="26"/>
      <c r="D791" s="26" t="s">
        <v>3</v>
      </c>
      <c r="E791" s="26">
        <v>2</v>
      </c>
      <c r="F791" s="26">
        <v>250</v>
      </c>
      <c r="G791" s="29">
        <f>240/250</f>
        <v>0.96</v>
      </c>
      <c r="H791" s="30">
        <v>0</v>
      </c>
      <c r="I791" s="28"/>
    </row>
    <row r="792" spans="1:9" ht="15">
      <c r="A792" s="26">
        <v>461</v>
      </c>
      <c r="B792" s="26" t="s">
        <v>377</v>
      </c>
      <c r="C792" s="26" t="s">
        <v>506</v>
      </c>
      <c r="D792" s="26" t="s">
        <v>3</v>
      </c>
      <c r="E792" s="26">
        <v>1</v>
      </c>
      <c r="F792" s="26">
        <v>160</v>
      </c>
      <c r="G792" s="29">
        <f>150/160</f>
        <v>0.9375</v>
      </c>
      <c r="H792" s="30">
        <v>0</v>
      </c>
      <c r="I792" s="28"/>
    </row>
    <row r="793" spans="1:9" ht="15">
      <c r="A793" s="26">
        <v>460</v>
      </c>
      <c r="B793" s="26" t="s">
        <v>377</v>
      </c>
      <c r="C793" s="26" t="s">
        <v>385</v>
      </c>
      <c r="D793" s="26" t="s">
        <v>6</v>
      </c>
      <c r="E793" s="26">
        <v>1</v>
      </c>
      <c r="F793" s="26">
        <v>400</v>
      </c>
      <c r="G793" s="29">
        <v>0.7</v>
      </c>
      <c r="H793" s="30">
        <f>0.95*(0.7-G793)*F793</f>
        <v>0</v>
      </c>
      <c r="I793" s="28"/>
    </row>
    <row r="794" spans="1:9" ht="15">
      <c r="A794" s="26"/>
      <c r="B794" s="26" t="s">
        <v>377</v>
      </c>
      <c r="C794" s="26"/>
      <c r="D794" s="26" t="s">
        <v>6</v>
      </c>
      <c r="E794" s="26">
        <v>2</v>
      </c>
      <c r="F794" s="26">
        <v>400</v>
      </c>
      <c r="G794" s="29">
        <v>0.7</v>
      </c>
      <c r="H794" s="30">
        <f>0.95*(0.7-G794)*F794</f>
        <v>0</v>
      </c>
      <c r="I794" s="28"/>
    </row>
    <row r="795" spans="1:9" ht="15">
      <c r="A795" s="26">
        <v>461</v>
      </c>
      <c r="B795" s="26" t="s">
        <v>377</v>
      </c>
      <c r="C795" s="26" t="s">
        <v>386</v>
      </c>
      <c r="D795" s="26" t="s">
        <v>6</v>
      </c>
      <c r="E795" s="26">
        <v>1</v>
      </c>
      <c r="F795" s="26">
        <v>400</v>
      </c>
      <c r="G795" s="29">
        <v>0.7</v>
      </c>
      <c r="H795" s="30">
        <f>0.95*(0.7-G795)*F795</f>
        <v>0</v>
      </c>
      <c r="I795" s="28"/>
    </row>
    <row r="796" spans="1:9" ht="15">
      <c r="A796" s="26"/>
      <c r="B796" s="26" t="s">
        <v>377</v>
      </c>
      <c r="C796" s="26"/>
      <c r="D796" s="26" t="s">
        <v>6</v>
      </c>
      <c r="E796" s="26">
        <v>2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>
        <v>462</v>
      </c>
      <c r="B797" s="26" t="s">
        <v>377</v>
      </c>
      <c r="C797" s="26" t="s">
        <v>470</v>
      </c>
      <c r="D797" s="26" t="s">
        <v>3</v>
      </c>
      <c r="E797" s="26">
        <v>1</v>
      </c>
      <c r="F797" s="26">
        <v>630</v>
      </c>
      <c r="G797" s="29">
        <f>557/630</f>
        <v>0.8841269841269841</v>
      </c>
      <c r="H797" s="30">
        <v>0</v>
      </c>
      <c r="I797" s="28"/>
    </row>
    <row r="798" spans="1:9" ht="15">
      <c r="A798" s="26"/>
      <c r="B798" s="26" t="s">
        <v>377</v>
      </c>
      <c r="C798" s="26"/>
      <c r="D798" s="26" t="s">
        <v>3</v>
      </c>
      <c r="E798" s="26">
        <v>2</v>
      </c>
      <c r="F798" s="26">
        <v>630</v>
      </c>
      <c r="G798" s="29">
        <f>557/630</f>
        <v>0.8841269841269841</v>
      </c>
      <c r="H798" s="30">
        <v>0</v>
      </c>
      <c r="I798" s="28"/>
    </row>
    <row r="799" spans="1:9" ht="15">
      <c r="A799" s="26">
        <v>462</v>
      </c>
      <c r="B799" s="26" t="s">
        <v>377</v>
      </c>
      <c r="C799" s="26" t="s">
        <v>471</v>
      </c>
      <c r="D799" s="26" t="s">
        <v>6</v>
      </c>
      <c r="E799" s="26">
        <v>1</v>
      </c>
      <c r="F799" s="26">
        <v>630</v>
      </c>
      <c r="G799" s="29">
        <f>400/630</f>
        <v>0.6349206349206349</v>
      </c>
      <c r="H799" s="30">
        <f>0.95*(0.7-G799)*F799</f>
        <v>38.94999999999999</v>
      </c>
      <c r="I799" s="28"/>
    </row>
    <row r="800" spans="1:9" ht="15">
      <c r="A800" s="26">
        <v>463</v>
      </c>
      <c r="B800" s="26" t="s">
        <v>377</v>
      </c>
      <c r="C800" s="26" t="s">
        <v>472</v>
      </c>
      <c r="D800" s="26" t="s">
        <v>3</v>
      </c>
      <c r="E800" s="26">
        <v>1</v>
      </c>
      <c r="F800" s="26">
        <v>1250</v>
      </c>
      <c r="G800" s="29">
        <v>0.9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1250</v>
      </c>
      <c r="G801" s="29">
        <v>0.9</v>
      </c>
      <c r="H801" s="30">
        <v>0</v>
      </c>
      <c r="I801" s="28"/>
    </row>
    <row r="802" spans="1:9" ht="15">
      <c r="A802" s="26">
        <v>464</v>
      </c>
      <c r="B802" s="26" t="s">
        <v>377</v>
      </c>
      <c r="C802" s="26" t="s">
        <v>507</v>
      </c>
      <c r="D802" s="26" t="s">
        <v>3</v>
      </c>
      <c r="E802" s="26">
        <v>1</v>
      </c>
      <c r="F802" s="26">
        <v>630</v>
      </c>
      <c r="G802" s="29">
        <v>0.8</v>
      </c>
      <c r="H802" s="30">
        <v>0</v>
      </c>
      <c r="I802" s="28"/>
    </row>
    <row r="803" spans="1:9" ht="15">
      <c r="A803" s="26"/>
      <c r="B803" s="26" t="s">
        <v>377</v>
      </c>
      <c r="C803" s="26"/>
      <c r="D803" s="26" t="s">
        <v>3</v>
      </c>
      <c r="E803" s="26">
        <v>2</v>
      </c>
      <c r="F803" s="26">
        <v>630</v>
      </c>
      <c r="G803" s="29">
        <v>0.8</v>
      </c>
      <c r="H803" s="30">
        <v>0</v>
      </c>
      <c r="I803" s="28"/>
    </row>
    <row r="804" spans="1:9" ht="15">
      <c r="A804" s="26">
        <v>465</v>
      </c>
      <c r="B804" s="26" t="s">
        <v>377</v>
      </c>
      <c r="C804" s="26" t="s">
        <v>473</v>
      </c>
      <c r="D804" s="26" t="s">
        <v>3</v>
      </c>
      <c r="E804" s="26">
        <v>1</v>
      </c>
      <c r="F804" s="26">
        <v>630</v>
      </c>
      <c r="G804" s="29">
        <v>0.95</v>
      </c>
      <c r="H804" s="30">
        <v>0</v>
      </c>
      <c r="I804" s="28"/>
    </row>
    <row r="805" spans="1:9" ht="15">
      <c r="A805" s="26"/>
      <c r="B805" s="26" t="s">
        <v>377</v>
      </c>
      <c r="C805" s="26"/>
      <c r="D805" s="26" t="s">
        <v>3</v>
      </c>
      <c r="E805" s="26">
        <v>2</v>
      </c>
      <c r="F805" s="26">
        <v>630</v>
      </c>
      <c r="G805" s="29">
        <v>0.95</v>
      </c>
      <c r="H805" s="30">
        <v>0</v>
      </c>
      <c r="I805" s="28"/>
    </row>
    <row r="806" spans="1:9" ht="15">
      <c r="A806" s="26">
        <v>466</v>
      </c>
      <c r="B806" s="26" t="s">
        <v>377</v>
      </c>
      <c r="C806" s="26" t="s">
        <v>474</v>
      </c>
      <c r="D806" s="26" t="s">
        <v>3</v>
      </c>
      <c r="E806" s="26">
        <v>1</v>
      </c>
      <c r="F806" s="26">
        <v>630</v>
      </c>
      <c r="G806" s="29">
        <v>0.95</v>
      </c>
      <c r="H806" s="30">
        <v>0</v>
      </c>
      <c r="I806" s="28"/>
    </row>
    <row r="807" spans="1:9" ht="15">
      <c r="A807" s="26"/>
      <c r="B807" s="26" t="s">
        <v>377</v>
      </c>
      <c r="C807" s="26"/>
      <c r="D807" s="26" t="s">
        <v>3</v>
      </c>
      <c r="E807" s="26">
        <v>2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 t="s">
        <v>523</v>
      </c>
      <c r="D808" s="26" t="s">
        <v>3</v>
      </c>
      <c r="E808" s="26">
        <v>1</v>
      </c>
      <c r="F808" s="26">
        <v>400</v>
      </c>
      <c r="G808" s="29">
        <f>350/400</f>
        <v>0.875</v>
      </c>
      <c r="H808" s="30">
        <v>0</v>
      </c>
      <c r="I808" s="26"/>
    </row>
    <row r="809" spans="1:9" ht="15">
      <c r="A809" s="26"/>
      <c r="B809" s="26" t="s">
        <v>377</v>
      </c>
      <c r="C809" s="26"/>
      <c r="D809" s="26" t="s">
        <v>3</v>
      </c>
      <c r="E809" s="26">
        <v>2</v>
      </c>
      <c r="F809" s="26">
        <v>400</v>
      </c>
      <c r="G809" s="29">
        <f>350/400</f>
        <v>0.875</v>
      </c>
      <c r="H809" s="30">
        <v>0</v>
      </c>
      <c r="I809" s="26"/>
    </row>
    <row r="810" spans="1:9" ht="15">
      <c r="A810" s="26">
        <v>467</v>
      </c>
      <c r="B810" s="26" t="s">
        <v>377</v>
      </c>
      <c r="C810" s="26" t="s">
        <v>481</v>
      </c>
      <c r="D810" s="26" t="s">
        <v>3</v>
      </c>
      <c r="E810" s="26">
        <v>1</v>
      </c>
      <c r="F810" s="26">
        <v>630</v>
      </c>
      <c r="G810" s="29">
        <v>0.9</v>
      </c>
      <c r="H810" s="30">
        <v>0</v>
      </c>
      <c r="I810" s="28"/>
    </row>
    <row r="811" spans="1:9" ht="15">
      <c r="A811" s="26"/>
      <c r="B811" s="26" t="s">
        <v>377</v>
      </c>
      <c r="C811" s="26"/>
      <c r="D811" s="26" t="s">
        <v>3</v>
      </c>
      <c r="E811" s="26">
        <v>2</v>
      </c>
      <c r="F811" s="26">
        <v>630</v>
      </c>
      <c r="G811" s="29">
        <v>0.9</v>
      </c>
      <c r="H811" s="30">
        <v>0</v>
      </c>
      <c r="I811" s="28"/>
    </row>
    <row r="812" spans="1:9" ht="15">
      <c r="A812" s="26">
        <v>468</v>
      </c>
      <c r="B812" s="26" t="s">
        <v>377</v>
      </c>
      <c r="C812" s="26" t="s">
        <v>524</v>
      </c>
      <c r="D812" s="26" t="s">
        <v>3</v>
      </c>
      <c r="E812" s="26">
        <v>1</v>
      </c>
      <c r="F812" s="26">
        <v>250</v>
      </c>
      <c r="G812" s="29">
        <v>1</v>
      </c>
      <c r="H812" s="30">
        <v>0</v>
      </c>
      <c r="I812" s="28"/>
    </row>
    <row r="813" spans="1:9" ht="15">
      <c r="A813" s="26"/>
      <c r="B813" s="26" t="s">
        <v>377</v>
      </c>
      <c r="C813" s="26"/>
      <c r="D813" s="26" t="s">
        <v>3</v>
      </c>
      <c r="E813" s="26">
        <v>2</v>
      </c>
      <c r="F813" s="26">
        <v>250</v>
      </c>
      <c r="G813" s="29">
        <v>1</v>
      </c>
      <c r="H813" s="30">
        <v>0</v>
      </c>
      <c r="I813" s="28"/>
    </row>
    <row r="814" spans="1:9" ht="15">
      <c r="A814" s="26">
        <v>469</v>
      </c>
      <c r="B814" s="26" t="s">
        <v>377</v>
      </c>
      <c r="C814" s="26" t="s">
        <v>478</v>
      </c>
      <c r="D814" s="26" t="s">
        <v>3</v>
      </c>
      <c r="E814" s="26">
        <v>1</v>
      </c>
      <c r="F814" s="26">
        <v>400</v>
      </c>
      <c r="G814" s="29">
        <f>210/400+15/400+15/400+15/400</f>
        <v>0.6375</v>
      </c>
      <c r="H814" s="30">
        <f>0.95*(0.7-G814)*F814</f>
        <v>23.75</v>
      </c>
      <c r="I814" s="28"/>
    </row>
    <row r="815" spans="1:9" ht="15">
      <c r="A815" s="26">
        <v>470</v>
      </c>
      <c r="B815" s="26" t="s">
        <v>377</v>
      </c>
      <c r="C815" s="26" t="s">
        <v>479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>
        <v>471</v>
      </c>
      <c r="B816" s="26" t="s">
        <v>377</v>
      </c>
      <c r="C816" s="26" t="s">
        <v>480</v>
      </c>
      <c r="D816" s="26" t="s">
        <v>3</v>
      </c>
      <c r="E816" s="26">
        <v>1</v>
      </c>
      <c r="F816" s="26">
        <v>400</v>
      </c>
      <c r="G816" s="29">
        <v>1</v>
      </c>
      <c r="H816" s="30">
        <v>0</v>
      </c>
      <c r="I816" s="28"/>
    </row>
    <row r="817" spans="1:9" ht="15">
      <c r="A817" s="26">
        <v>472</v>
      </c>
      <c r="B817" s="26" t="s">
        <v>377</v>
      </c>
      <c r="C817" s="26" t="s">
        <v>482</v>
      </c>
      <c r="D817" s="26" t="s">
        <v>3</v>
      </c>
      <c r="E817" s="26">
        <v>1</v>
      </c>
      <c r="F817" s="26">
        <v>250</v>
      </c>
      <c r="G817" s="29">
        <f>145/250</f>
        <v>0.58</v>
      </c>
      <c r="H817" s="30">
        <f>0.95*(0.7-G817)*F817</f>
        <v>28.499999999999996</v>
      </c>
      <c r="I817" s="28"/>
    </row>
    <row r="818" spans="1:9" ht="15">
      <c r="A818" s="26">
        <v>473</v>
      </c>
      <c r="B818" s="26" t="s">
        <v>377</v>
      </c>
      <c r="C818" s="26" t="s">
        <v>508</v>
      </c>
      <c r="D818" s="26" t="s">
        <v>3</v>
      </c>
      <c r="E818" s="26">
        <v>1</v>
      </c>
      <c r="F818" s="26">
        <v>25</v>
      </c>
      <c r="G818" s="29">
        <v>0.9</v>
      </c>
      <c r="H818" s="30">
        <v>0</v>
      </c>
      <c r="I818" s="28"/>
    </row>
    <row r="819" spans="1:9" ht="15">
      <c r="A819" s="26">
        <v>474</v>
      </c>
      <c r="B819" s="26" t="s">
        <v>377</v>
      </c>
      <c r="C819" s="26" t="s">
        <v>525</v>
      </c>
      <c r="D819" s="26" t="s">
        <v>6</v>
      </c>
      <c r="E819" s="26">
        <v>1</v>
      </c>
      <c r="F819" s="26">
        <v>25</v>
      </c>
      <c r="G819" s="29">
        <f>15/25</f>
        <v>0.6</v>
      </c>
      <c r="H819" s="30">
        <f>0.95*(0.7-G819)*F819</f>
        <v>2.374999999999999</v>
      </c>
      <c r="I819" s="28"/>
    </row>
    <row r="820" spans="1:9" ht="15">
      <c r="A820" s="26">
        <v>475</v>
      </c>
      <c r="B820" s="26" t="s">
        <v>377</v>
      </c>
      <c r="C820" s="26" t="s">
        <v>509</v>
      </c>
      <c r="D820" s="26" t="s">
        <v>6</v>
      </c>
      <c r="E820" s="26">
        <v>1</v>
      </c>
      <c r="F820" s="26">
        <v>160</v>
      </c>
      <c r="G820" s="29">
        <f>150/160</f>
        <v>0.9375</v>
      </c>
      <c r="H820" s="30">
        <v>0</v>
      </c>
      <c r="I820" s="28"/>
    </row>
    <row r="821" spans="1:9" ht="15">
      <c r="A821" s="26"/>
      <c r="B821" s="26" t="s">
        <v>377</v>
      </c>
      <c r="C821" s="26"/>
      <c r="D821" s="26" t="s">
        <v>6</v>
      </c>
      <c r="E821" s="26">
        <v>2</v>
      </c>
      <c r="F821" s="26">
        <v>160</v>
      </c>
      <c r="G821" s="29">
        <v>0.94</v>
      </c>
      <c r="H821" s="30">
        <v>0</v>
      </c>
      <c r="I821" s="28"/>
    </row>
    <row r="822" spans="1:9" ht="15">
      <c r="A822" s="26">
        <v>476</v>
      </c>
      <c r="B822" s="26" t="s">
        <v>377</v>
      </c>
      <c r="C822" s="26" t="s">
        <v>532</v>
      </c>
      <c r="D822" s="26" t="s">
        <v>3</v>
      </c>
      <c r="E822" s="26">
        <v>1</v>
      </c>
      <c r="F822" s="26">
        <v>250</v>
      </c>
      <c r="G822" s="29">
        <v>0.9</v>
      </c>
      <c r="H822" s="30">
        <v>0</v>
      </c>
      <c r="I822" s="28"/>
    </row>
    <row r="823" spans="1:9" ht="15">
      <c r="A823" s="26"/>
      <c r="B823" s="26" t="s">
        <v>377</v>
      </c>
      <c r="C823" s="26"/>
      <c r="D823" s="26" t="s">
        <v>3</v>
      </c>
      <c r="E823" s="26">
        <v>2</v>
      </c>
      <c r="F823" s="26">
        <v>250</v>
      </c>
      <c r="G823" s="29">
        <v>0.9</v>
      </c>
      <c r="H823" s="30">
        <v>0</v>
      </c>
      <c r="I823" s="28"/>
    </row>
    <row r="824" spans="1:9" ht="15">
      <c r="A824" s="26">
        <v>477</v>
      </c>
      <c r="B824" s="26" t="s">
        <v>377</v>
      </c>
      <c r="C824" s="26" t="s">
        <v>526</v>
      </c>
      <c r="D824" s="26" t="s">
        <v>3</v>
      </c>
      <c r="E824" s="26">
        <v>1</v>
      </c>
      <c r="F824" s="26">
        <v>250</v>
      </c>
      <c r="G824" s="29">
        <f>75/250+15/250+45/250+15/250+30/250</f>
        <v>0.7200000000000001</v>
      </c>
      <c r="H824" s="30">
        <v>0</v>
      </c>
      <c r="I824" s="28"/>
    </row>
    <row r="825" spans="1:9" ht="15">
      <c r="A825" s="26"/>
      <c r="B825" s="26" t="s">
        <v>377</v>
      </c>
      <c r="C825" s="26" t="s">
        <v>545</v>
      </c>
      <c r="D825" s="26" t="s">
        <v>6</v>
      </c>
      <c r="E825" s="26">
        <v>1</v>
      </c>
      <c r="F825" s="26">
        <v>63</v>
      </c>
      <c r="G825" s="29">
        <v>0.8</v>
      </c>
      <c r="H825" s="30">
        <v>0</v>
      </c>
      <c r="I825" s="28"/>
    </row>
    <row r="826" spans="1:9" ht="15">
      <c r="A826" s="26">
        <v>478</v>
      </c>
      <c r="B826" s="26" t="s">
        <v>377</v>
      </c>
      <c r="C826" s="26" t="s">
        <v>527</v>
      </c>
      <c r="D826" s="26" t="s">
        <v>3</v>
      </c>
      <c r="E826" s="26">
        <v>1</v>
      </c>
      <c r="F826" s="26">
        <v>160</v>
      </c>
      <c r="G826" s="29">
        <f>150/160</f>
        <v>0.9375</v>
      </c>
      <c r="H826" s="30">
        <v>0</v>
      </c>
      <c r="I826" s="28"/>
    </row>
    <row r="827" spans="1:9" ht="15">
      <c r="A827" s="26">
        <v>479</v>
      </c>
      <c r="B827" s="26" t="s">
        <v>377</v>
      </c>
      <c r="C827" s="26" t="s">
        <v>528</v>
      </c>
      <c r="D827" s="26" t="s">
        <v>6</v>
      </c>
      <c r="E827" s="26">
        <v>1</v>
      </c>
      <c r="F827" s="26">
        <v>250</v>
      </c>
      <c r="G827" s="29">
        <f>0.6+81/250</f>
        <v>0.9239999999999999</v>
      </c>
      <c r="H827" s="30">
        <v>0</v>
      </c>
      <c r="I827" s="28"/>
    </row>
    <row r="828" spans="1:9" ht="15">
      <c r="A828" s="26">
        <v>480</v>
      </c>
      <c r="B828" s="26" t="s">
        <v>377</v>
      </c>
      <c r="C828" s="26" t="s">
        <v>529</v>
      </c>
      <c r="D828" s="26" t="s">
        <v>3</v>
      </c>
      <c r="E828" s="26">
        <v>1</v>
      </c>
      <c r="F828" s="26">
        <v>250</v>
      </c>
      <c r="G828" s="29">
        <f>0.5+12/250</f>
        <v>0.548</v>
      </c>
      <c r="H828" s="30">
        <f>0.95*(0.7-G828)*F828</f>
        <v>36.09999999999998</v>
      </c>
      <c r="I828" s="28"/>
    </row>
    <row r="829" spans="1:9" ht="15">
      <c r="A829" s="26"/>
      <c r="B829" s="26" t="s">
        <v>377</v>
      </c>
      <c r="C829" s="26"/>
      <c r="D829" s="26" t="s">
        <v>3</v>
      </c>
      <c r="E829" s="26">
        <v>2</v>
      </c>
      <c r="F829" s="26">
        <v>250</v>
      </c>
      <c r="G829" s="29">
        <v>0.5</v>
      </c>
      <c r="H829" s="30">
        <f>0.95*(0.7-G829)*F829</f>
        <v>47.499999999999986</v>
      </c>
      <c r="I829" s="28"/>
    </row>
    <row r="830" spans="1:9" ht="15">
      <c r="A830" s="26">
        <v>481</v>
      </c>
      <c r="B830" s="26" t="s">
        <v>377</v>
      </c>
      <c r="C830" s="26" t="s">
        <v>536</v>
      </c>
      <c r="D830" s="26" t="s">
        <v>3</v>
      </c>
      <c r="E830" s="26">
        <v>1</v>
      </c>
      <c r="F830" s="26">
        <v>630</v>
      </c>
      <c r="G830" s="29">
        <f>600/630</f>
        <v>0.9523809523809523</v>
      </c>
      <c r="H830" s="30">
        <v>0</v>
      </c>
      <c r="I830" s="28"/>
    </row>
    <row r="831" spans="1:9" ht="15">
      <c r="A831" s="26"/>
      <c r="B831" s="26" t="s">
        <v>377</v>
      </c>
      <c r="C831" s="26"/>
      <c r="D831" s="26" t="s">
        <v>3</v>
      </c>
      <c r="E831" s="26">
        <v>2</v>
      </c>
      <c r="F831" s="26">
        <v>630</v>
      </c>
      <c r="G831" s="29">
        <f>600/630</f>
        <v>0.9523809523809523</v>
      </c>
      <c r="H831" s="30">
        <v>0</v>
      </c>
      <c r="I831" s="28"/>
    </row>
    <row r="832" spans="1:9" ht="15">
      <c r="A832" s="26">
        <v>482</v>
      </c>
      <c r="B832" s="26" t="s">
        <v>377</v>
      </c>
      <c r="C832" s="26" t="s">
        <v>537</v>
      </c>
      <c r="D832" s="26" t="s">
        <v>6</v>
      </c>
      <c r="E832" s="26">
        <v>1</v>
      </c>
      <c r="F832" s="26">
        <v>25</v>
      </c>
      <c r="G832" s="29">
        <f>15/25</f>
        <v>0.6</v>
      </c>
      <c r="H832" s="30">
        <f aca="true" t="shared" si="28" ref="H832:H850">0.95*(0.7-G832)*F832</f>
        <v>2.374999999999999</v>
      </c>
      <c r="I832" s="28"/>
    </row>
    <row r="833" spans="1:9" ht="13.5" customHeight="1">
      <c r="A833" s="26">
        <v>483</v>
      </c>
      <c r="B833" s="26" t="s">
        <v>377</v>
      </c>
      <c r="C833" s="26" t="s">
        <v>547</v>
      </c>
      <c r="D833" s="26" t="s">
        <v>3</v>
      </c>
      <c r="E833" s="26">
        <v>1</v>
      </c>
      <c r="F833" s="26">
        <v>250</v>
      </c>
      <c r="G833" s="29">
        <v>0.9</v>
      </c>
      <c r="H833" s="30">
        <v>0</v>
      </c>
      <c r="I833" s="28"/>
    </row>
    <row r="834" spans="1:9" ht="15">
      <c r="A834" s="26"/>
      <c r="B834" s="26"/>
      <c r="C834" s="26"/>
      <c r="D834" s="26" t="s">
        <v>3</v>
      </c>
      <c r="E834" s="26">
        <v>2</v>
      </c>
      <c r="F834" s="26">
        <v>250</v>
      </c>
      <c r="G834" s="29">
        <v>0.9</v>
      </c>
      <c r="H834" s="30">
        <v>0</v>
      </c>
      <c r="I834" s="28"/>
    </row>
    <row r="835" spans="1:9" ht="15">
      <c r="A835" s="26">
        <v>484</v>
      </c>
      <c r="B835" s="26" t="s">
        <v>377</v>
      </c>
      <c r="C835" s="26" t="s">
        <v>548</v>
      </c>
      <c r="D835" s="26" t="s">
        <v>3</v>
      </c>
      <c r="E835" s="26">
        <v>1</v>
      </c>
      <c r="F835" s="26">
        <v>250</v>
      </c>
      <c r="G835" s="29">
        <v>0.35</v>
      </c>
      <c r="H835" s="30">
        <f t="shared" si="28"/>
        <v>83.12499999999999</v>
      </c>
      <c r="I835" s="33"/>
    </row>
    <row r="836" spans="1:9" ht="15">
      <c r="A836" s="26"/>
      <c r="B836" s="26"/>
      <c r="C836" s="26"/>
      <c r="D836" s="26" t="s">
        <v>3</v>
      </c>
      <c r="E836" s="26">
        <v>2</v>
      </c>
      <c r="F836" s="26">
        <v>250</v>
      </c>
      <c r="G836" s="29">
        <v>0.35</v>
      </c>
      <c r="H836" s="30">
        <f t="shared" si="28"/>
        <v>83.12499999999999</v>
      </c>
      <c r="I836" s="33"/>
    </row>
    <row r="837" spans="1:9" ht="15">
      <c r="A837" s="26">
        <v>485</v>
      </c>
      <c r="B837" s="26" t="s">
        <v>377</v>
      </c>
      <c r="C837" s="26" t="s">
        <v>549</v>
      </c>
      <c r="D837" s="26" t="s">
        <v>6</v>
      </c>
      <c r="E837" s="26">
        <v>1</v>
      </c>
      <c r="F837" s="26">
        <v>400</v>
      </c>
      <c r="G837" s="29">
        <f>280/400</f>
        <v>0.7</v>
      </c>
      <c r="H837" s="30">
        <f t="shared" si="28"/>
        <v>0</v>
      </c>
      <c r="I837" s="33"/>
    </row>
    <row r="838" spans="1:9" ht="15">
      <c r="A838" s="26"/>
      <c r="B838" s="26"/>
      <c r="C838" s="26"/>
      <c r="D838" s="26" t="s">
        <v>6</v>
      </c>
      <c r="E838" s="26">
        <v>2</v>
      </c>
      <c r="F838" s="26">
        <v>400</v>
      </c>
      <c r="G838" s="29">
        <f>280/400</f>
        <v>0.7</v>
      </c>
      <c r="H838" s="30">
        <f t="shared" si="28"/>
        <v>0</v>
      </c>
      <c r="I838" s="33"/>
    </row>
    <row r="839" spans="1:9" ht="15">
      <c r="A839" s="26">
        <v>486</v>
      </c>
      <c r="B839" s="26" t="s">
        <v>377</v>
      </c>
      <c r="C839" s="26" t="s">
        <v>550</v>
      </c>
      <c r="D839" s="26" t="s">
        <v>3</v>
      </c>
      <c r="E839" s="26">
        <v>1</v>
      </c>
      <c r="F839" s="26">
        <v>25</v>
      </c>
      <c r="G839" s="29">
        <v>1</v>
      </c>
      <c r="H839" s="30">
        <v>0</v>
      </c>
      <c r="I839" s="28" t="s">
        <v>553</v>
      </c>
    </row>
    <row r="840" spans="1:9" ht="15">
      <c r="A840" s="26">
        <f>A839+1</f>
        <v>487</v>
      </c>
      <c r="B840" s="26" t="s">
        <v>377</v>
      </c>
      <c r="C840" s="26" t="s">
        <v>551</v>
      </c>
      <c r="D840" s="26" t="s">
        <v>6</v>
      </c>
      <c r="E840" s="26">
        <v>1</v>
      </c>
      <c r="F840" s="26">
        <v>100</v>
      </c>
      <c r="G840" s="29">
        <v>1</v>
      </c>
      <c r="H840" s="30">
        <v>0</v>
      </c>
      <c r="I840" s="28" t="s">
        <v>553</v>
      </c>
    </row>
    <row r="841" spans="1:9" ht="15">
      <c r="A841" s="26"/>
      <c r="B841" s="26" t="s">
        <v>377</v>
      </c>
      <c r="C841" s="26" t="s">
        <v>554</v>
      </c>
      <c r="D841" s="26" t="s">
        <v>3</v>
      </c>
      <c r="E841" s="26">
        <v>1</v>
      </c>
      <c r="F841" s="26">
        <v>160</v>
      </c>
      <c r="G841" s="29">
        <v>1</v>
      </c>
      <c r="H841" s="30">
        <v>0</v>
      </c>
      <c r="I841" s="28"/>
    </row>
    <row r="842" spans="1:9" ht="15">
      <c r="A842" s="26"/>
      <c r="B842" s="26" t="s">
        <v>377</v>
      </c>
      <c r="C842" s="26" t="s">
        <v>563</v>
      </c>
      <c r="D842" s="26" t="s">
        <v>6</v>
      </c>
      <c r="E842" s="26">
        <v>1</v>
      </c>
      <c r="F842" s="26">
        <v>160</v>
      </c>
      <c r="G842" s="29">
        <f>64/160</f>
        <v>0.4</v>
      </c>
      <c r="H842" s="30">
        <f t="shared" si="28"/>
        <v>45.59999999999999</v>
      </c>
      <c r="I842" s="28"/>
    </row>
    <row r="843" spans="1:9" ht="15">
      <c r="A843" s="26"/>
      <c r="B843" s="26" t="s">
        <v>377</v>
      </c>
      <c r="C843" s="26" t="s">
        <v>564</v>
      </c>
      <c r="D843" s="26" t="s">
        <v>6</v>
      </c>
      <c r="E843" s="26">
        <v>1</v>
      </c>
      <c r="F843" s="26">
        <v>160</v>
      </c>
      <c r="G843" s="29">
        <f>63/160</f>
        <v>0.39375</v>
      </c>
      <c r="H843" s="30">
        <f t="shared" si="28"/>
        <v>46.55</v>
      </c>
      <c r="I843" s="28"/>
    </row>
    <row r="844" spans="1:9" ht="15">
      <c r="A844" s="26"/>
      <c r="B844" s="26" t="s">
        <v>377</v>
      </c>
      <c r="C844" s="26" t="s">
        <v>565</v>
      </c>
      <c r="D844" s="26" t="s">
        <v>6</v>
      </c>
      <c r="E844" s="26">
        <v>1</v>
      </c>
      <c r="F844" s="26">
        <v>160</v>
      </c>
      <c r="G844" s="29">
        <f>63/160</f>
        <v>0.39375</v>
      </c>
      <c r="H844" s="30">
        <f t="shared" si="28"/>
        <v>46.55</v>
      </c>
      <c r="I844" s="28"/>
    </row>
    <row r="845" spans="1:9" ht="15">
      <c r="A845" s="26">
        <f>A840+1</f>
        <v>488</v>
      </c>
      <c r="B845" s="26" t="s">
        <v>377</v>
      </c>
      <c r="C845" s="26" t="s">
        <v>391</v>
      </c>
      <c r="D845" s="26" t="s">
        <v>6</v>
      </c>
      <c r="E845" s="26">
        <v>1</v>
      </c>
      <c r="F845" s="26">
        <v>250</v>
      </c>
      <c r="G845" s="29">
        <v>0.7</v>
      </c>
      <c r="H845" s="30">
        <f t="shared" si="28"/>
        <v>0</v>
      </c>
      <c r="I845" s="28"/>
    </row>
    <row r="846" spans="1:9" ht="15">
      <c r="A846" s="26">
        <f aca="true" t="shared" si="29" ref="A846:A853">A845+1</f>
        <v>489</v>
      </c>
      <c r="B846" s="26" t="s">
        <v>377</v>
      </c>
      <c r="C846" s="26" t="s">
        <v>390</v>
      </c>
      <c r="D846" s="26" t="s">
        <v>6</v>
      </c>
      <c r="E846" s="26">
        <v>1</v>
      </c>
      <c r="F846" s="26">
        <v>160</v>
      </c>
      <c r="G846" s="29">
        <v>0.7</v>
      </c>
      <c r="H846" s="30">
        <f t="shared" si="28"/>
        <v>0</v>
      </c>
      <c r="I846" s="27"/>
    </row>
    <row r="847" spans="1:9" ht="15">
      <c r="A847" s="26">
        <f t="shared" si="29"/>
        <v>490</v>
      </c>
      <c r="B847" s="26" t="s">
        <v>377</v>
      </c>
      <c r="C847" s="26" t="s">
        <v>510</v>
      </c>
      <c r="D847" s="26" t="s">
        <v>6</v>
      </c>
      <c r="E847" s="26">
        <v>1</v>
      </c>
      <c r="F847" s="26">
        <v>630</v>
      </c>
      <c r="G847" s="29">
        <v>0.7</v>
      </c>
      <c r="H847" s="30">
        <f t="shared" si="28"/>
        <v>0</v>
      </c>
      <c r="I847" s="27"/>
    </row>
    <row r="848" spans="1:9" ht="15">
      <c r="A848" s="26">
        <f t="shared" si="29"/>
        <v>491</v>
      </c>
      <c r="B848" s="26" t="s">
        <v>377</v>
      </c>
      <c r="C848" s="26" t="s">
        <v>388</v>
      </c>
      <c r="D848" s="26" t="s">
        <v>6</v>
      </c>
      <c r="E848" s="26">
        <v>1</v>
      </c>
      <c r="F848" s="26">
        <v>630</v>
      </c>
      <c r="G848" s="29">
        <v>0.7</v>
      </c>
      <c r="H848" s="30">
        <f t="shared" si="28"/>
        <v>0</v>
      </c>
      <c r="I848" s="27"/>
    </row>
    <row r="849" spans="1:9" ht="15">
      <c r="A849" s="26">
        <f t="shared" si="29"/>
        <v>492</v>
      </c>
      <c r="B849" s="26" t="s">
        <v>377</v>
      </c>
      <c r="C849" s="26" t="s">
        <v>389</v>
      </c>
      <c r="D849" s="26" t="s">
        <v>6</v>
      </c>
      <c r="E849" s="26">
        <v>1</v>
      </c>
      <c r="F849" s="26">
        <v>630</v>
      </c>
      <c r="G849" s="29">
        <f>0.7+10/630</f>
        <v>0.7158730158730158</v>
      </c>
      <c r="H849" s="30">
        <v>0</v>
      </c>
      <c r="I849" s="28" t="s">
        <v>517</v>
      </c>
    </row>
    <row r="850" spans="1:9" ht="15">
      <c r="A850" s="26">
        <f t="shared" si="29"/>
        <v>493</v>
      </c>
      <c r="B850" s="26" t="s">
        <v>377</v>
      </c>
      <c r="C850" s="26" t="s">
        <v>475</v>
      </c>
      <c r="D850" s="26" t="s">
        <v>3</v>
      </c>
      <c r="E850" s="26">
        <v>1</v>
      </c>
      <c r="F850" s="26">
        <v>250</v>
      </c>
      <c r="G850" s="29">
        <v>0.7</v>
      </c>
      <c r="H850" s="30">
        <f t="shared" si="28"/>
        <v>0</v>
      </c>
      <c r="I850" s="28"/>
    </row>
    <row r="851" spans="1:9" ht="15">
      <c r="A851" s="26">
        <f t="shared" si="29"/>
        <v>494</v>
      </c>
      <c r="B851" s="26" t="s">
        <v>377</v>
      </c>
      <c r="C851" s="26" t="s">
        <v>477</v>
      </c>
      <c r="D851" s="26" t="s">
        <v>3</v>
      </c>
      <c r="E851" s="26">
        <v>1</v>
      </c>
      <c r="F851" s="26">
        <v>250</v>
      </c>
      <c r="G851" s="29">
        <f>0.7+15/250</f>
        <v>0.76</v>
      </c>
      <c r="H851" s="30">
        <v>0</v>
      </c>
      <c r="I851" s="28"/>
    </row>
    <row r="852" spans="1:9" ht="15">
      <c r="A852" s="26">
        <f t="shared" si="29"/>
        <v>495</v>
      </c>
      <c r="B852" s="26" t="s">
        <v>377</v>
      </c>
      <c r="C852" s="26" t="s">
        <v>354</v>
      </c>
      <c r="D852" s="26" t="s">
        <v>3</v>
      </c>
      <c r="E852" s="26">
        <v>1</v>
      </c>
      <c r="F852" s="26">
        <v>250</v>
      </c>
      <c r="G852" s="29">
        <v>0.69</v>
      </c>
      <c r="H852" s="30">
        <f aca="true" t="shared" si="30" ref="H852:H858">0.95*(0.7-G852)*F852</f>
        <v>2.375000000000002</v>
      </c>
      <c r="I852" s="28"/>
    </row>
    <row r="853" spans="1:9" ht="15">
      <c r="A853" s="26">
        <f t="shared" si="29"/>
        <v>496</v>
      </c>
      <c r="B853" s="26" t="s">
        <v>377</v>
      </c>
      <c r="C853" s="26" t="s">
        <v>355</v>
      </c>
      <c r="D853" s="26" t="s">
        <v>3</v>
      </c>
      <c r="E853" s="26">
        <v>1</v>
      </c>
      <c r="F853" s="26">
        <v>400</v>
      </c>
      <c r="G853" s="29">
        <v>0.47</v>
      </c>
      <c r="H853" s="30">
        <f t="shared" si="30"/>
        <v>87.39999999999999</v>
      </c>
      <c r="I853" s="28"/>
    </row>
    <row r="854" spans="1:9" ht="15">
      <c r="A854" s="26"/>
      <c r="B854" s="26"/>
      <c r="C854" s="26"/>
      <c r="D854" s="26" t="s">
        <v>3</v>
      </c>
      <c r="E854" s="26">
        <v>2</v>
      </c>
      <c r="F854" s="26">
        <v>400</v>
      </c>
      <c r="G854" s="29">
        <v>0.47</v>
      </c>
      <c r="H854" s="30">
        <f t="shared" si="30"/>
        <v>87.39999999999999</v>
      </c>
      <c r="I854" s="28"/>
    </row>
    <row r="855" spans="1:9" ht="15">
      <c r="A855" s="26">
        <f>A853+1</f>
        <v>497</v>
      </c>
      <c r="B855" s="26" t="s">
        <v>377</v>
      </c>
      <c r="C855" s="26" t="s">
        <v>356</v>
      </c>
      <c r="D855" s="26" t="s">
        <v>3</v>
      </c>
      <c r="E855" s="26">
        <v>1</v>
      </c>
      <c r="F855" s="26">
        <v>100</v>
      </c>
      <c r="G855" s="29">
        <v>0.6</v>
      </c>
      <c r="H855" s="30">
        <f t="shared" si="30"/>
        <v>9.499999999999996</v>
      </c>
      <c r="I855" s="28"/>
    </row>
    <row r="856" spans="1:9" ht="15">
      <c r="A856" s="26">
        <f aca="true" t="shared" si="31" ref="A856:A861">A855+1</f>
        <v>498</v>
      </c>
      <c r="B856" s="26" t="s">
        <v>377</v>
      </c>
      <c r="C856" s="26" t="s">
        <v>357</v>
      </c>
      <c r="D856" s="26" t="s">
        <v>3</v>
      </c>
      <c r="E856" s="26">
        <v>1</v>
      </c>
      <c r="F856" s="26">
        <v>250</v>
      </c>
      <c r="G856" s="29">
        <f>0.65+15/250</f>
        <v>0.71</v>
      </c>
      <c r="H856" s="30">
        <v>0</v>
      </c>
      <c r="I856" s="28"/>
    </row>
    <row r="857" spans="1:9" ht="15">
      <c r="A857" s="26">
        <f t="shared" si="31"/>
        <v>499</v>
      </c>
      <c r="B857" s="26" t="s">
        <v>377</v>
      </c>
      <c r="C857" s="26" t="s">
        <v>353</v>
      </c>
      <c r="D857" s="26" t="s">
        <v>3</v>
      </c>
      <c r="E857" s="26">
        <v>1</v>
      </c>
      <c r="F857" s="26">
        <v>250</v>
      </c>
      <c r="G857" s="29">
        <f>0.58+27/250</f>
        <v>0.688</v>
      </c>
      <c r="H857" s="30">
        <f t="shared" si="30"/>
        <v>2.8500000000000023</v>
      </c>
      <c r="I857" s="28"/>
    </row>
    <row r="858" spans="1:9" ht="15">
      <c r="A858" s="26">
        <f t="shared" si="31"/>
        <v>500</v>
      </c>
      <c r="B858" s="26" t="s">
        <v>377</v>
      </c>
      <c r="C858" s="26" t="s">
        <v>358</v>
      </c>
      <c r="D858" s="26" t="s">
        <v>3</v>
      </c>
      <c r="E858" s="26">
        <v>1</v>
      </c>
      <c r="F858" s="26">
        <v>250</v>
      </c>
      <c r="G858" s="29">
        <v>0.4</v>
      </c>
      <c r="H858" s="30">
        <f t="shared" si="30"/>
        <v>71.24999999999999</v>
      </c>
      <c r="I858" s="28"/>
    </row>
    <row r="859" spans="1:9" ht="15">
      <c r="A859" s="26">
        <f t="shared" si="31"/>
        <v>501</v>
      </c>
      <c r="B859" s="26" t="s">
        <v>377</v>
      </c>
      <c r="C859" s="26" t="s">
        <v>511</v>
      </c>
      <c r="D859" s="26" t="s">
        <v>6</v>
      </c>
      <c r="E859" s="26">
        <v>1</v>
      </c>
      <c r="F859" s="26">
        <v>630</v>
      </c>
      <c r="G859" s="29">
        <v>0.95</v>
      </c>
      <c r="H859" s="30">
        <v>0</v>
      </c>
      <c r="I859" s="28" t="s">
        <v>517</v>
      </c>
    </row>
    <row r="860" spans="1:9" ht="15">
      <c r="A860" s="26">
        <f t="shared" si="31"/>
        <v>502</v>
      </c>
      <c r="B860" s="26" t="s">
        <v>377</v>
      </c>
      <c r="C860" s="26" t="s">
        <v>512</v>
      </c>
      <c r="D860" s="26" t="s">
        <v>6</v>
      </c>
      <c r="E860" s="26">
        <v>1</v>
      </c>
      <c r="F860" s="26">
        <v>630</v>
      </c>
      <c r="G860" s="29">
        <v>0.95</v>
      </c>
      <c r="H860" s="30">
        <v>0</v>
      </c>
      <c r="I860" s="28" t="s">
        <v>517</v>
      </c>
    </row>
    <row r="861" spans="1:9" ht="15">
      <c r="A861" s="26">
        <f t="shared" si="31"/>
        <v>503</v>
      </c>
      <c r="B861" s="26" t="s">
        <v>377</v>
      </c>
      <c r="C861" s="26" t="s">
        <v>513</v>
      </c>
      <c r="D861" s="26" t="s">
        <v>3</v>
      </c>
      <c r="E861" s="26">
        <v>1</v>
      </c>
      <c r="F861" s="26">
        <v>630</v>
      </c>
      <c r="G861" s="29">
        <v>0.8</v>
      </c>
      <c r="H861" s="30">
        <v>0</v>
      </c>
      <c r="I861" s="28" t="s">
        <v>517</v>
      </c>
    </row>
    <row r="862" spans="1:9" ht="15">
      <c r="A862" s="26"/>
      <c r="B862" s="26" t="s">
        <v>377</v>
      </c>
      <c r="C862" s="26"/>
      <c r="D862" s="26" t="s">
        <v>3</v>
      </c>
      <c r="E862" s="26">
        <v>2</v>
      </c>
      <c r="F862" s="26">
        <v>630</v>
      </c>
      <c r="G862" s="29">
        <v>0.8</v>
      </c>
      <c r="H862" s="30">
        <v>0</v>
      </c>
      <c r="I862" s="28"/>
    </row>
    <row r="863" spans="1:9" ht="15">
      <c r="A863" s="26">
        <v>504</v>
      </c>
      <c r="B863" s="26" t="s">
        <v>377</v>
      </c>
      <c r="C863" s="26" t="s">
        <v>515</v>
      </c>
      <c r="D863" s="26" t="s">
        <v>3</v>
      </c>
      <c r="E863" s="26">
        <v>1</v>
      </c>
      <c r="F863" s="26">
        <v>160</v>
      </c>
      <c r="G863" s="29">
        <v>1</v>
      </c>
      <c r="H863" s="30">
        <v>0</v>
      </c>
      <c r="I863" s="28"/>
    </row>
    <row r="864" spans="1:9" ht="15">
      <c r="A864" s="26">
        <v>505</v>
      </c>
      <c r="B864" s="26" t="s">
        <v>377</v>
      </c>
      <c r="C864" s="26" t="s">
        <v>514</v>
      </c>
      <c r="D864" s="26" t="s">
        <v>3</v>
      </c>
      <c r="E864" s="26">
        <v>1</v>
      </c>
      <c r="F864" s="26">
        <v>400</v>
      </c>
      <c r="G864" s="29">
        <v>1</v>
      </c>
      <c r="H864" s="30">
        <v>0</v>
      </c>
      <c r="I864" s="28"/>
    </row>
    <row r="865" spans="1:9" ht="15">
      <c r="A865" s="26">
        <v>506</v>
      </c>
      <c r="B865" s="26" t="s">
        <v>377</v>
      </c>
      <c r="C865" s="26" t="s">
        <v>360</v>
      </c>
      <c r="D865" s="26" t="s">
        <v>6</v>
      </c>
      <c r="E865" s="26">
        <v>1</v>
      </c>
      <c r="F865" s="26">
        <v>320</v>
      </c>
      <c r="G865" s="29">
        <f>0.47+100/320</f>
        <v>0.7825</v>
      </c>
      <c r="H865" s="30">
        <v>0</v>
      </c>
      <c r="I865" s="28"/>
    </row>
    <row r="866" spans="1:9" ht="15">
      <c r="A866" s="26">
        <v>507</v>
      </c>
      <c r="B866" s="26" t="s">
        <v>377</v>
      </c>
      <c r="C866" s="26" t="s">
        <v>361</v>
      </c>
      <c r="D866" s="26" t="s">
        <v>6</v>
      </c>
      <c r="E866" s="26">
        <v>1</v>
      </c>
      <c r="F866" s="26">
        <v>400</v>
      </c>
      <c r="G866" s="29">
        <f>0.2+100/400</f>
        <v>0.45</v>
      </c>
      <c r="H866" s="30">
        <f aca="true" t="shared" si="32" ref="H866:H877">0.95*(0.7-G866)*F866</f>
        <v>94.99999999999997</v>
      </c>
      <c r="I866" s="28"/>
    </row>
    <row r="867" spans="1:9" ht="15">
      <c r="A867" s="26">
        <v>508</v>
      </c>
      <c r="B867" s="26" t="s">
        <v>377</v>
      </c>
      <c r="C867" s="26" t="s">
        <v>362</v>
      </c>
      <c r="D867" s="26" t="s">
        <v>3</v>
      </c>
      <c r="E867" s="26">
        <v>1</v>
      </c>
      <c r="F867" s="26">
        <v>400</v>
      </c>
      <c r="G867" s="29">
        <v>0.65</v>
      </c>
      <c r="H867" s="30">
        <f t="shared" si="32"/>
        <v>18.99999999999997</v>
      </c>
      <c r="I867" s="28"/>
    </row>
    <row r="868" spans="1:9" ht="15">
      <c r="A868" s="26"/>
      <c r="B868" s="26" t="s">
        <v>377</v>
      </c>
      <c r="C868" s="26"/>
      <c r="D868" s="26" t="s">
        <v>3</v>
      </c>
      <c r="E868" s="26">
        <v>2</v>
      </c>
      <c r="F868" s="26">
        <v>400</v>
      </c>
      <c r="G868" s="29">
        <v>0.59</v>
      </c>
      <c r="H868" s="30">
        <f t="shared" si="32"/>
        <v>41.79999999999999</v>
      </c>
      <c r="I868" s="28"/>
    </row>
    <row r="869" spans="1:9" ht="15">
      <c r="A869" s="26">
        <v>509</v>
      </c>
      <c r="B869" s="26" t="s">
        <v>377</v>
      </c>
      <c r="C869" s="26" t="s">
        <v>363</v>
      </c>
      <c r="D869" s="26" t="s">
        <v>3</v>
      </c>
      <c r="E869" s="26">
        <v>1</v>
      </c>
      <c r="F869" s="26">
        <v>400</v>
      </c>
      <c r="G869" s="29">
        <v>0.6</v>
      </c>
      <c r="H869" s="30">
        <f t="shared" si="32"/>
        <v>37.999999999999986</v>
      </c>
      <c r="I869" s="28"/>
    </row>
    <row r="870" spans="1:9" ht="15">
      <c r="A870" s="26"/>
      <c r="B870" s="26" t="s">
        <v>377</v>
      </c>
      <c r="C870" s="26"/>
      <c r="D870" s="26" t="s">
        <v>3</v>
      </c>
      <c r="E870" s="26">
        <v>2</v>
      </c>
      <c r="F870" s="26">
        <v>400</v>
      </c>
      <c r="G870" s="29">
        <v>0.65</v>
      </c>
      <c r="H870" s="30">
        <f t="shared" si="32"/>
        <v>18.99999999999997</v>
      </c>
      <c r="I870" s="28"/>
    </row>
    <row r="871" spans="1:9" ht="15">
      <c r="A871" s="26">
        <v>510</v>
      </c>
      <c r="B871" s="26" t="s">
        <v>377</v>
      </c>
      <c r="C871" s="26" t="s">
        <v>364</v>
      </c>
      <c r="D871" s="26" t="s">
        <v>6</v>
      </c>
      <c r="E871" s="26">
        <v>1</v>
      </c>
      <c r="F871" s="26">
        <v>400</v>
      </c>
      <c r="G871" s="29">
        <v>0.63</v>
      </c>
      <c r="H871" s="30">
        <f t="shared" si="32"/>
        <v>26.59999999999998</v>
      </c>
      <c r="I871" s="28"/>
    </row>
    <row r="872" spans="1:9" ht="15">
      <c r="A872" s="26"/>
      <c r="B872" s="26" t="s">
        <v>377</v>
      </c>
      <c r="C872" s="26"/>
      <c r="D872" s="26" t="s">
        <v>6</v>
      </c>
      <c r="E872" s="26">
        <v>2</v>
      </c>
      <c r="F872" s="26">
        <v>320</v>
      </c>
      <c r="G872" s="29">
        <v>0.47</v>
      </c>
      <c r="H872" s="30">
        <f t="shared" si="32"/>
        <v>69.91999999999999</v>
      </c>
      <c r="I872" s="28"/>
    </row>
    <row r="873" spans="1:9" ht="15">
      <c r="A873" s="26">
        <v>511</v>
      </c>
      <c r="B873" s="26" t="s">
        <v>377</v>
      </c>
      <c r="C873" s="26" t="s">
        <v>365</v>
      </c>
      <c r="D873" s="26" t="s">
        <v>6</v>
      </c>
      <c r="E873" s="26">
        <v>1</v>
      </c>
      <c r="F873" s="26">
        <v>320</v>
      </c>
      <c r="G873" s="29">
        <v>0.47</v>
      </c>
      <c r="H873" s="30">
        <f t="shared" si="32"/>
        <v>69.91999999999999</v>
      </c>
      <c r="I873" s="28"/>
    </row>
    <row r="874" spans="1:9" ht="15">
      <c r="A874" s="26"/>
      <c r="B874" s="26" t="s">
        <v>377</v>
      </c>
      <c r="C874" s="26"/>
      <c r="D874" s="26" t="s">
        <v>6</v>
      </c>
      <c r="E874" s="26">
        <v>2</v>
      </c>
      <c r="F874" s="26">
        <v>400</v>
      </c>
      <c r="G874" s="29">
        <f>0.25+50/400</f>
        <v>0.375</v>
      </c>
      <c r="H874" s="30">
        <f t="shared" si="32"/>
        <v>123.49999999999999</v>
      </c>
      <c r="I874" s="28"/>
    </row>
    <row r="875" spans="1:9" ht="15">
      <c r="A875" s="26">
        <v>512</v>
      </c>
      <c r="B875" s="26" t="s">
        <v>377</v>
      </c>
      <c r="C875" s="26" t="s">
        <v>366</v>
      </c>
      <c r="D875" s="26" t="s">
        <v>6</v>
      </c>
      <c r="E875" s="26">
        <v>1</v>
      </c>
      <c r="F875" s="26">
        <v>400</v>
      </c>
      <c r="G875" s="29">
        <f>0.36+50/400</f>
        <v>0.485</v>
      </c>
      <c r="H875" s="30">
        <f t="shared" si="32"/>
        <v>81.69999999999999</v>
      </c>
      <c r="I875" s="28"/>
    </row>
    <row r="876" spans="1:9" ht="15">
      <c r="A876" s="26"/>
      <c r="B876" s="26" t="s">
        <v>377</v>
      </c>
      <c r="C876" s="26"/>
      <c r="D876" s="26" t="s">
        <v>6</v>
      </c>
      <c r="E876" s="26">
        <v>2</v>
      </c>
      <c r="F876" s="26">
        <v>400</v>
      </c>
      <c r="G876" s="29">
        <v>0.55</v>
      </c>
      <c r="H876" s="30">
        <f t="shared" si="32"/>
        <v>56.999999999999964</v>
      </c>
      <c r="I876" s="28"/>
    </row>
    <row r="877" spans="1:9" ht="15">
      <c r="A877" s="26"/>
      <c r="B877" s="26" t="s">
        <v>377</v>
      </c>
      <c r="C877" s="26"/>
      <c r="D877" s="26" t="s">
        <v>6</v>
      </c>
      <c r="E877" s="26">
        <v>3</v>
      </c>
      <c r="F877" s="26">
        <v>400</v>
      </c>
      <c r="G877" s="29">
        <f>0.24+70/400</f>
        <v>0.415</v>
      </c>
      <c r="H877" s="30">
        <f t="shared" si="32"/>
        <v>108.3</v>
      </c>
      <c r="I877" s="28"/>
    </row>
    <row r="878" spans="1:9" ht="15">
      <c r="A878" s="26">
        <v>513</v>
      </c>
      <c r="B878" s="26" t="s">
        <v>377</v>
      </c>
      <c r="C878" s="26" t="s">
        <v>530</v>
      </c>
      <c r="D878" s="26" t="s">
        <v>3</v>
      </c>
      <c r="E878" s="26">
        <v>1</v>
      </c>
      <c r="F878" s="26">
        <v>100</v>
      </c>
      <c r="G878" s="29">
        <v>0.7</v>
      </c>
      <c r="H878" s="30">
        <v>0</v>
      </c>
      <c r="I878" s="28"/>
    </row>
    <row r="879" spans="1:9" ht="15">
      <c r="A879" s="26"/>
      <c r="B879" s="26" t="s">
        <v>377</v>
      </c>
      <c r="C879" s="26"/>
      <c r="D879" s="26" t="s">
        <v>3</v>
      </c>
      <c r="E879" s="26">
        <v>2</v>
      </c>
      <c r="F879" s="26">
        <v>40</v>
      </c>
      <c r="G879" s="29">
        <v>0.7</v>
      </c>
      <c r="H879" s="30">
        <v>0</v>
      </c>
      <c r="I879" s="28"/>
    </row>
    <row r="880" spans="1:9" ht="15">
      <c r="A880" s="26">
        <v>514</v>
      </c>
      <c r="B880" s="26" t="s">
        <v>377</v>
      </c>
      <c r="C880" s="26" t="s">
        <v>367</v>
      </c>
      <c r="D880" s="26" t="s">
        <v>3</v>
      </c>
      <c r="E880" s="26">
        <v>1</v>
      </c>
      <c r="F880" s="26">
        <v>630</v>
      </c>
      <c r="G880" s="29">
        <f>0.25+150/630</f>
        <v>0.4880952380952381</v>
      </c>
      <c r="H880" s="30">
        <f aca="true" t="shared" si="33" ref="H880:H886">0.95*(0.7-G880)*F880</f>
        <v>126.82499999999997</v>
      </c>
      <c r="I880" s="28"/>
    </row>
    <row r="881" spans="1:9" ht="15">
      <c r="A881" s="26">
        <v>515</v>
      </c>
      <c r="B881" s="26" t="s">
        <v>377</v>
      </c>
      <c r="C881" s="26"/>
      <c r="D881" s="26" t="s">
        <v>3</v>
      </c>
      <c r="E881" s="26">
        <v>2</v>
      </c>
      <c r="F881" s="26">
        <v>630</v>
      </c>
      <c r="G881" s="29">
        <v>0.5</v>
      </c>
      <c r="H881" s="30">
        <f t="shared" si="33"/>
        <v>119.69999999999996</v>
      </c>
      <c r="I881" s="28"/>
    </row>
    <row r="882" spans="1:9" ht="15">
      <c r="A882" s="26">
        <v>516</v>
      </c>
      <c r="B882" s="26" t="s">
        <v>377</v>
      </c>
      <c r="C882" s="26" t="s">
        <v>368</v>
      </c>
      <c r="D882" s="26" t="s">
        <v>3</v>
      </c>
      <c r="E882" s="26">
        <v>1</v>
      </c>
      <c r="F882" s="26">
        <v>250</v>
      </c>
      <c r="G882" s="29">
        <v>0.43</v>
      </c>
      <c r="H882" s="30">
        <f t="shared" si="33"/>
        <v>64.12499999999999</v>
      </c>
      <c r="I882" s="28"/>
    </row>
    <row r="883" spans="1:9" ht="15">
      <c r="A883" s="26">
        <v>517</v>
      </c>
      <c r="B883" s="26" t="s">
        <v>377</v>
      </c>
      <c r="C883" s="26" t="s">
        <v>369</v>
      </c>
      <c r="D883" s="26" t="s">
        <v>3</v>
      </c>
      <c r="E883" s="26">
        <v>1</v>
      </c>
      <c r="F883" s="26">
        <v>400</v>
      </c>
      <c r="G883" s="29">
        <v>0.66</v>
      </c>
      <c r="H883" s="30">
        <f t="shared" si="33"/>
        <v>15.199999999999973</v>
      </c>
      <c r="I883" s="28"/>
    </row>
    <row r="884" spans="1:9" ht="15">
      <c r="A884" s="26"/>
      <c r="B884" s="26" t="s">
        <v>377</v>
      </c>
      <c r="C884" s="26"/>
      <c r="D884" s="26" t="s">
        <v>3</v>
      </c>
      <c r="E884" s="26">
        <v>2</v>
      </c>
      <c r="F884" s="26">
        <v>400</v>
      </c>
      <c r="G884" s="29">
        <v>0.69</v>
      </c>
      <c r="H884" s="30">
        <f t="shared" si="33"/>
        <v>3.8000000000000034</v>
      </c>
      <c r="I884" s="28"/>
    </row>
    <row r="885" spans="1:9" ht="15">
      <c r="A885" s="26">
        <v>518</v>
      </c>
      <c r="B885" s="26" t="s">
        <v>377</v>
      </c>
      <c r="C885" s="26" t="s">
        <v>370</v>
      </c>
      <c r="D885" s="26" t="s">
        <v>3</v>
      </c>
      <c r="E885" s="26">
        <v>1</v>
      </c>
      <c r="F885" s="26">
        <v>400</v>
      </c>
      <c r="G885" s="29">
        <f>0.1+100/400</f>
        <v>0.35</v>
      </c>
      <c r="H885" s="30">
        <f t="shared" si="33"/>
        <v>132.99999999999997</v>
      </c>
      <c r="I885" s="28"/>
    </row>
    <row r="886" spans="1:9" ht="15">
      <c r="A886" s="26"/>
      <c r="B886" s="26" t="s">
        <v>377</v>
      </c>
      <c r="C886" s="26"/>
      <c r="D886" s="26" t="s">
        <v>3</v>
      </c>
      <c r="E886" s="26">
        <v>2</v>
      </c>
      <c r="F886" s="26">
        <v>400</v>
      </c>
      <c r="G886" s="29">
        <f>0.13+100/400</f>
        <v>0.38</v>
      </c>
      <c r="H886" s="30">
        <f t="shared" si="33"/>
        <v>121.59999999999998</v>
      </c>
      <c r="I886" s="28"/>
    </row>
    <row r="887" spans="1:9" ht="15">
      <c r="A887" s="26">
        <v>519</v>
      </c>
      <c r="B887" s="26" t="s">
        <v>377</v>
      </c>
      <c r="C887" s="26" t="s">
        <v>371</v>
      </c>
      <c r="D887" s="26" t="s">
        <v>3</v>
      </c>
      <c r="E887" s="26">
        <v>1</v>
      </c>
      <c r="F887" s="26">
        <v>100</v>
      </c>
      <c r="G887" s="29">
        <v>1</v>
      </c>
      <c r="H887" s="30">
        <v>0</v>
      </c>
      <c r="I887" s="28"/>
    </row>
    <row r="888" spans="1:9" ht="15">
      <c r="A888" s="26"/>
      <c r="B888" s="26" t="s">
        <v>377</v>
      </c>
      <c r="C888" s="26" t="s">
        <v>531</v>
      </c>
      <c r="D888" s="26" t="s">
        <v>3</v>
      </c>
      <c r="E888" s="26">
        <v>1</v>
      </c>
      <c r="F888" s="26">
        <v>630</v>
      </c>
      <c r="G888" s="29">
        <v>1</v>
      </c>
      <c r="H888" s="30">
        <v>0</v>
      </c>
      <c r="I888" s="28" t="s">
        <v>517</v>
      </c>
    </row>
    <row r="889" spans="1:9" ht="15">
      <c r="A889" s="26">
        <v>520</v>
      </c>
      <c r="B889" s="26" t="s">
        <v>377</v>
      </c>
      <c r="C889" s="26" t="s">
        <v>372</v>
      </c>
      <c r="D889" s="26" t="s">
        <v>6</v>
      </c>
      <c r="E889" s="26">
        <v>1</v>
      </c>
      <c r="F889" s="26">
        <v>400</v>
      </c>
      <c r="G889" s="29">
        <v>0.5</v>
      </c>
      <c r="H889" s="30">
        <f>0.95*(0.7-G889)*F889</f>
        <v>75.99999999999997</v>
      </c>
      <c r="I889" s="28"/>
    </row>
    <row r="890" spans="1:9" ht="15">
      <c r="A890" s="26">
        <v>521</v>
      </c>
      <c r="B890" s="26" t="s">
        <v>377</v>
      </c>
      <c r="C890" s="26"/>
      <c r="D890" s="26" t="s">
        <v>6</v>
      </c>
      <c r="E890" s="26">
        <v>2</v>
      </c>
      <c r="F890" s="26">
        <v>400</v>
      </c>
      <c r="G890" s="29">
        <v>0.5</v>
      </c>
      <c r="H890" s="30">
        <f>0.95*(0.7-G890)*F890</f>
        <v>75.99999999999997</v>
      </c>
      <c r="I890" s="28"/>
    </row>
    <row r="891" spans="1:9" ht="15">
      <c r="A891" s="26">
        <v>522</v>
      </c>
      <c r="B891" s="26" t="s">
        <v>377</v>
      </c>
      <c r="C891" s="26" t="s">
        <v>373</v>
      </c>
      <c r="D891" s="26" t="s">
        <v>6</v>
      </c>
      <c r="E891" s="26">
        <v>1</v>
      </c>
      <c r="F891" s="26">
        <v>630</v>
      </c>
      <c r="G891" s="29">
        <v>1</v>
      </c>
      <c r="H891" s="30">
        <v>0</v>
      </c>
      <c r="I891" s="28"/>
    </row>
    <row r="892" spans="1:9" ht="15">
      <c r="A892" s="26"/>
      <c r="B892" s="26" t="s">
        <v>377</v>
      </c>
      <c r="C892" s="26"/>
      <c r="D892" s="26" t="s">
        <v>6</v>
      </c>
      <c r="E892" s="26">
        <v>2</v>
      </c>
      <c r="F892" s="26">
        <v>630</v>
      </c>
      <c r="G892" s="29">
        <v>1</v>
      </c>
      <c r="H892" s="30">
        <v>0</v>
      </c>
      <c r="I892" s="28"/>
    </row>
    <row r="893" spans="1:9" ht="15">
      <c r="A893" s="26">
        <v>523</v>
      </c>
      <c r="B893" s="26" t="s">
        <v>377</v>
      </c>
      <c r="C893" s="26" t="s">
        <v>476</v>
      </c>
      <c r="D893" s="26" t="s">
        <v>3</v>
      </c>
      <c r="E893" s="26">
        <v>1</v>
      </c>
      <c r="F893" s="26">
        <v>630</v>
      </c>
      <c r="G893" s="29">
        <v>0.9</v>
      </c>
      <c r="H893" s="30">
        <v>0</v>
      </c>
      <c r="I893" s="28"/>
    </row>
    <row r="894" spans="1:9" ht="15">
      <c r="A894" s="26"/>
      <c r="B894" s="26" t="s">
        <v>377</v>
      </c>
      <c r="C894" s="26"/>
      <c r="D894" s="26" t="s">
        <v>3</v>
      </c>
      <c r="E894" s="26">
        <v>2</v>
      </c>
      <c r="F894" s="26">
        <v>630</v>
      </c>
      <c r="G894" s="29">
        <v>0.9</v>
      </c>
      <c r="H894" s="30">
        <v>0</v>
      </c>
      <c r="I894" s="28"/>
    </row>
  </sheetData>
  <sheetProtection/>
  <autoFilter ref="A2:H894"/>
  <mergeCells count="20">
    <mergeCell ref="A1:I1"/>
    <mergeCell ref="I457:I458"/>
    <mergeCell ref="I679:I680"/>
    <mergeCell ref="I675:I676"/>
    <mergeCell ref="I232:I233"/>
    <mergeCell ref="I267:I268"/>
    <mergeCell ref="I479:I480"/>
    <mergeCell ref="I654:I655"/>
    <mergeCell ref="I322:I323"/>
    <mergeCell ref="I341:I342"/>
    <mergeCell ref="I374:I375"/>
    <mergeCell ref="I410:I411"/>
    <mergeCell ref="I304:I305"/>
    <mergeCell ref="I656:I657"/>
    <mergeCell ref="I539:I540"/>
    <mergeCell ref="I380:I381"/>
    <mergeCell ref="I659:I660"/>
    <mergeCell ref="G702:H702"/>
    <mergeCell ref="F374:H374"/>
    <mergeCell ref="I664:I66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2022-09-27T08:11:06Z</dcterms:modified>
  <cp:category/>
  <cp:version/>
  <cp:contentType/>
  <cp:contentStatus/>
</cp:coreProperties>
</file>